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27278BDA-4A41-4068-89C8-5C8F2F20B480}" xr6:coauthVersionLast="47" xr6:coauthVersionMax="47" xr10:uidLastSave="{00000000-0000-0000-0000-000000000000}"/>
  <bookViews>
    <workbookView xWindow="-120" yWindow="-120" windowWidth="29040" windowHeight="15840" tabRatio="891" activeTab="1" xr2:uid="{A37F7486-5FD3-4384-88F0-35C60DBCB36E}"/>
  </bookViews>
  <sheets>
    <sheet name="Informações" sheetId="11" r:id="rId1"/>
    <sheet name="Sumário" sheetId="1" r:id="rId2"/>
    <sheet name="Municípios" sheetId="2" r:id="rId3"/>
    <sheet name="Banco de Dados" sheetId="3" r:id="rId4"/>
    <sheet name="Planilha1" sheetId="13" r:id="rId5"/>
    <sheet name="Municípios Selecionados" sheetId="5" r:id="rId6"/>
    <sheet name="Distâncias entre Municípios" sheetId="7" r:id="rId7"/>
    <sheet name="Arranjos" sheetId="14" r:id="rId8"/>
    <sheet name="Arranjos Consolidados" sheetId="10" r:id="rId9"/>
    <sheet name="Gráficos" sheetId="12" r:id="rId10"/>
    <sheet name="CIRSOP" sheetId="8" r:id="rId11"/>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05" i="10" l="1"/>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8" i="10" l="1"/>
  <c r="BI188" i="10"/>
  <c r="BH188" i="10"/>
  <c r="BG188" i="10"/>
  <c r="BF188" i="10"/>
  <c r="BE188" i="10"/>
  <c r="BD188" i="10"/>
  <c r="BC188" i="10"/>
  <c r="BB188" i="10"/>
  <c r="BA188" i="10"/>
  <c r="AZ188" i="10"/>
  <c r="AY188" i="10"/>
  <c r="AX188" i="10"/>
  <c r="AW188" i="10"/>
  <c r="AV188" i="10"/>
  <c r="AU188" i="10"/>
  <c r="AT188" i="10"/>
  <c r="AS188" i="10"/>
  <c r="AR188" i="10"/>
  <c r="AQ188" i="10"/>
  <c r="AP188" i="10"/>
  <c r="AO188" i="10"/>
  <c r="AN188" i="10"/>
  <c r="AM188" i="10"/>
  <c r="AL188" i="10"/>
  <c r="AK188" i="10"/>
  <c r="AJ188" i="10"/>
  <c r="AI188" i="10"/>
  <c r="AH188" i="10"/>
  <c r="AG188" i="10"/>
  <c r="AF188" i="10"/>
  <c r="AE188" i="10"/>
  <c r="AD188" i="10"/>
  <c r="AC188" i="10"/>
  <c r="AB188" i="10"/>
  <c r="AA188" i="10"/>
  <c r="Z188" i="10"/>
  <c r="Y188" i="10"/>
  <c r="X188" i="10"/>
  <c r="W188" i="10"/>
  <c r="V188" i="10"/>
  <c r="U188" i="10"/>
  <c r="T188" i="10"/>
  <c r="S188" i="10"/>
  <c r="R188" i="10"/>
  <c r="Q188" i="10"/>
  <c r="P188" i="10"/>
  <c r="O188" i="10"/>
  <c r="N188" i="10"/>
  <c r="M188" i="10"/>
  <c r="L188" i="10"/>
  <c r="K188" i="10"/>
  <c r="J188" i="10"/>
  <c r="I188" i="10"/>
  <c r="H188" i="10"/>
  <c r="G188" i="10"/>
  <c r="F188" i="10"/>
  <c r="BJ171" i="10" l="1"/>
  <c r="BI171" i="10"/>
  <c r="BH171" i="10"/>
  <c r="BG171" i="10"/>
  <c r="BF171" i="10"/>
  <c r="BE171" i="10"/>
  <c r="BD171" i="10"/>
  <c r="BC171" i="10"/>
  <c r="BB171" i="10"/>
  <c r="BA171" i="10"/>
  <c r="AZ171" i="10"/>
  <c r="AY171" i="10"/>
  <c r="AX171" i="10"/>
  <c r="AW171" i="10"/>
  <c r="AV171" i="10"/>
  <c r="AU171" i="10"/>
  <c r="AT171" i="10"/>
  <c r="AS171" i="10"/>
  <c r="AR171" i="10"/>
  <c r="AQ171" i="10"/>
  <c r="AP171" i="10"/>
  <c r="AO171" i="10"/>
  <c r="AN171" i="10"/>
  <c r="AM171" i="10"/>
  <c r="AL171" i="10"/>
  <c r="AK171" i="10"/>
  <c r="AJ171" i="10"/>
  <c r="AI171" i="10"/>
  <c r="AH171" i="10"/>
  <c r="AG171" i="10"/>
  <c r="AF171" i="10"/>
  <c r="AE171" i="10"/>
  <c r="AD171" i="10"/>
  <c r="AC171" i="10"/>
  <c r="AB171" i="10"/>
  <c r="AA171" i="10"/>
  <c r="Z171" i="10"/>
  <c r="Y171" i="10"/>
  <c r="X171" i="10"/>
  <c r="W171" i="10"/>
  <c r="V171" i="10"/>
  <c r="U171" i="10"/>
  <c r="T171" i="10"/>
  <c r="S171" i="10"/>
  <c r="R171" i="10"/>
  <c r="Q171" i="10"/>
  <c r="P171" i="10"/>
  <c r="O171" i="10"/>
  <c r="N171" i="10"/>
  <c r="M171" i="10"/>
  <c r="L171" i="10"/>
  <c r="K171" i="10"/>
  <c r="J171" i="10"/>
  <c r="I171" i="10"/>
  <c r="H171" i="10"/>
  <c r="G171" i="10"/>
  <c r="F171" i="10"/>
  <c r="BJ154" i="10" l="1"/>
  <c r="BI154" i="10"/>
  <c r="BH154" i="10"/>
  <c r="BG154" i="10"/>
  <c r="BF154" i="10"/>
  <c r="BE154" i="10"/>
  <c r="BD154" i="10"/>
  <c r="BC154" i="10"/>
  <c r="BB154" i="10"/>
  <c r="BA154" i="10"/>
  <c r="AZ154" i="10"/>
  <c r="AY154" i="10"/>
  <c r="AX154" i="10"/>
  <c r="AW154" i="10"/>
  <c r="AV154" i="10"/>
  <c r="AU154" i="10"/>
  <c r="AT154" i="10"/>
  <c r="AS154" i="10"/>
  <c r="AR154" i="10"/>
  <c r="AQ154" i="10"/>
  <c r="AP154" i="10"/>
  <c r="AO154" i="10"/>
  <c r="AN154" i="10"/>
  <c r="AM154" i="10"/>
  <c r="AL154" i="10"/>
  <c r="AK154" i="10"/>
  <c r="AJ154" i="10"/>
  <c r="AI154" i="10"/>
  <c r="AH154" i="10"/>
  <c r="AG154" i="10"/>
  <c r="AF154" i="10"/>
  <c r="AE154" i="10"/>
  <c r="AD154" i="10"/>
  <c r="AC154" i="10"/>
  <c r="AB154" i="10"/>
  <c r="AA154" i="10"/>
  <c r="Z154" i="10"/>
  <c r="Y154" i="10"/>
  <c r="X154" i="10"/>
  <c r="W154" i="10"/>
  <c r="V154" i="10"/>
  <c r="U154" i="10"/>
  <c r="T154" i="10"/>
  <c r="S154" i="10"/>
  <c r="R154" i="10"/>
  <c r="Q154" i="10"/>
  <c r="P154" i="10"/>
  <c r="O154" i="10"/>
  <c r="N154" i="10"/>
  <c r="M154" i="10"/>
  <c r="L154" i="10"/>
  <c r="K154" i="10"/>
  <c r="J154" i="10"/>
  <c r="I154" i="10"/>
  <c r="H154" i="10"/>
  <c r="G154" i="10"/>
  <c r="F154" i="10"/>
  <c r="BJ129" i="10" l="1"/>
  <c r="BI129" i="10"/>
  <c r="BH129" i="10"/>
  <c r="BG129" i="10"/>
  <c r="BF129" i="10"/>
  <c r="BE129" i="10"/>
  <c r="BD129" i="10"/>
  <c r="BC129" i="10"/>
  <c r="BB129" i="10"/>
  <c r="BA129" i="10"/>
  <c r="AZ129" i="10"/>
  <c r="AY129" i="10"/>
  <c r="AX129" i="10"/>
  <c r="AW129" i="10"/>
  <c r="AV129" i="10"/>
  <c r="AU129" i="10"/>
  <c r="AT129" i="10"/>
  <c r="AS129" i="10"/>
  <c r="AR129" i="10"/>
  <c r="AQ129" i="10"/>
  <c r="AP129" i="10"/>
  <c r="AO129" i="10"/>
  <c r="AN129" i="10"/>
  <c r="AM129" i="10"/>
  <c r="AL129" i="10"/>
  <c r="AK129" i="10"/>
  <c r="AJ129" i="10"/>
  <c r="AI129" i="10"/>
  <c r="AH129" i="10"/>
  <c r="AG129" i="10"/>
  <c r="AF129" i="10"/>
  <c r="AE129" i="10"/>
  <c r="AD129" i="10"/>
  <c r="AC129" i="10"/>
  <c r="AB129" i="10"/>
  <c r="AA129" i="10"/>
  <c r="Z129" i="10"/>
  <c r="Y129" i="10"/>
  <c r="X129" i="10"/>
  <c r="W129" i="10"/>
  <c r="V129" i="10"/>
  <c r="U129" i="10"/>
  <c r="T129" i="10"/>
  <c r="S129" i="10"/>
  <c r="R129" i="10"/>
  <c r="Q129" i="10"/>
  <c r="P129" i="10"/>
  <c r="O129" i="10"/>
  <c r="N129" i="10"/>
  <c r="M129" i="10"/>
  <c r="L129" i="10"/>
  <c r="K129" i="10"/>
  <c r="J129" i="10"/>
  <c r="I129" i="10"/>
  <c r="H129" i="10"/>
  <c r="G129" i="10"/>
  <c r="F129" i="10"/>
  <c r="BJ104" i="10" l="1"/>
  <c r="BI104" i="10"/>
  <c r="BH104" i="10"/>
  <c r="BG104" i="10"/>
  <c r="BF104" i="10"/>
  <c r="BE104" i="10"/>
  <c r="BD104" i="10"/>
  <c r="BC104" i="10"/>
  <c r="BB104" i="10"/>
  <c r="BA104" i="10"/>
  <c r="AZ104" i="10"/>
  <c r="AY104" i="10"/>
  <c r="AX104" i="10"/>
  <c r="AW104" i="10"/>
  <c r="AV104" i="10"/>
  <c r="AU104" i="10"/>
  <c r="AT104" i="10"/>
  <c r="AS104" i="10"/>
  <c r="AR104" i="10"/>
  <c r="AQ104" i="10"/>
  <c r="AP104" i="10"/>
  <c r="AO104" i="10"/>
  <c r="AN104" i="10"/>
  <c r="AM104" i="10"/>
  <c r="AL104" i="10"/>
  <c r="AK104" i="10"/>
  <c r="AJ104" i="10"/>
  <c r="AI104" i="10"/>
  <c r="AH104" i="10"/>
  <c r="AG104" i="10"/>
  <c r="AF104" i="10"/>
  <c r="AE104" i="10"/>
  <c r="AD104" i="10"/>
  <c r="AC104" i="10"/>
  <c r="AB104" i="10"/>
  <c r="AA104" i="10"/>
  <c r="Z104" i="10"/>
  <c r="Y104" i="10"/>
  <c r="X104" i="10"/>
  <c r="W104" i="10"/>
  <c r="V104" i="10"/>
  <c r="U104" i="10"/>
  <c r="T104" i="10"/>
  <c r="S104" i="10"/>
  <c r="R104" i="10"/>
  <c r="Q104" i="10"/>
  <c r="P104" i="10"/>
  <c r="O104" i="10"/>
  <c r="N104" i="10"/>
  <c r="M104" i="10"/>
  <c r="L104" i="10"/>
  <c r="K104" i="10"/>
  <c r="J104" i="10"/>
  <c r="I104" i="10"/>
  <c r="H104" i="10"/>
  <c r="G104" i="10"/>
  <c r="F104" i="10"/>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C3" i="12" l="1"/>
  <c r="C4" i="12"/>
  <c r="C5" i="12"/>
  <c r="C6" i="12"/>
  <c r="C7" i="12"/>
  <c r="C8" i="12"/>
  <c r="C9" i="12"/>
  <c r="C10" i="12"/>
  <c r="C11" i="12"/>
  <c r="C12" i="12"/>
  <c r="C13" i="12"/>
  <c r="C2" i="12"/>
  <c r="B3" i="12"/>
  <c r="B4" i="12"/>
  <c r="B5" i="12"/>
  <c r="B6" i="12"/>
  <c r="B7" i="12"/>
  <c r="B8" i="12"/>
  <c r="B9" i="12"/>
  <c r="B10" i="12"/>
  <c r="B11" i="12"/>
  <c r="B12" i="12"/>
  <c r="B13" i="12"/>
  <c r="B2" i="12"/>
  <c r="B14" i="12"/>
  <c r="G1" i="10" l="1"/>
  <c r="F1" i="10"/>
  <c r="D3" i="12" l="1"/>
  <c r="D4" i="12"/>
  <c r="D5" i="12"/>
  <c r="D6" i="12"/>
  <c r="D7" i="12"/>
  <c r="D8" i="12"/>
  <c r="D9" i="12"/>
  <c r="D10" i="12"/>
  <c r="D11" i="12"/>
  <c r="D12" i="12"/>
  <c r="D13" i="12"/>
  <c r="D14" i="12"/>
  <c r="D2" i="12"/>
  <c r="F120" i="13" l="1"/>
  <c r="F121" i="13"/>
  <c r="F122" i="13"/>
  <c r="F123" i="13"/>
  <c r="F124" i="13"/>
  <c r="F125" i="13"/>
  <c r="F126" i="13"/>
  <c r="F127" i="13"/>
  <c r="F128" i="13"/>
  <c r="F129" i="13"/>
  <c r="F130" i="13"/>
  <c r="F131" i="13"/>
  <c r="F132" i="13"/>
  <c r="F133" i="13"/>
  <c r="F134" i="13"/>
  <c r="F135" i="13"/>
  <c r="F119" i="13"/>
  <c r="F99" i="13"/>
  <c r="F100" i="13"/>
  <c r="F101" i="13"/>
  <c r="F102" i="13"/>
  <c r="F103" i="13"/>
  <c r="F104" i="13"/>
  <c r="F105" i="13"/>
  <c r="F106" i="13"/>
  <c r="F107" i="13"/>
  <c r="F108" i="13"/>
  <c r="F109" i="13"/>
  <c r="F110" i="13"/>
  <c r="F111" i="13"/>
  <c r="F112" i="13"/>
  <c r="F113" i="13"/>
  <c r="F114" i="13"/>
  <c r="F98" i="13"/>
  <c r="F71" i="13"/>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<sst xmlns="http://schemas.openxmlformats.org/spreadsheetml/2006/main" count="20394" uniqueCount="10666">
  <si>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</si>
  <si>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</si>
  <si>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</si>
  <si>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</si>
  <si>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</si>
  <si>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</si>
  <si>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</si>
  <si>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</si>
  <si>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</si>
  <si>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</si>
  <si>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</si>
  <si>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</si>
  <si>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</si>
  <si>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</si>
  <si>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</si>
  <si>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</si>
  <si>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</si>
  <si>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</si>
  <si>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</si>
  <si>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</si>
  <si>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</si>
  <si>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</si>
  <si>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</si>
  <si>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</si>
  <si>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</si>
  <si>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</si>
  <si>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</si>
  <si>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</si>
  <si>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</si>
  <si>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</si>
  <si>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</si>
  <si>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</si>
  <si>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</si>
  <si>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</si>
  <si>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</si>
  <si>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</si>
  <si>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</si>
  <si>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</si>
  <si>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</si>
  <si>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</si>
  <si>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</si>
  <si>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</si>
  <si>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</si>
  <si>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</si>
  <si>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</si>
  <si>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</si>
  <si>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</si>
  <si>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</si>
  <si>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</si>
  <si>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</si>
  <si>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</si>
  <si>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</si>
  <si>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</si>
  <si>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</si>
  <si>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</si>
  <si>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</si>
  <si>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</si>
  <si>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</si>
  <si>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</si>
  <si>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</si>
  <si>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</si>
  <si>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</si>
  <si>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</si>
  <si>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</si>
  <si>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</si>
  <si>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</si>
  <si>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</si>
  <si>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</si>
  <si>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</si>
  <si>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</si>
  <si>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</si>
  <si>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</si>
  <si>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</si>
  <si>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</si>
  <si>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</si>
  <si>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</si>
  <si>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</si>
  <si>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</si>
  <si>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</si>
  <si>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</si>
  <si>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</si>
  <si>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</si>
  <si>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</si>
  <si>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</si>
  <si>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</si>
  <si>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</si>
  <si>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</si>
  <si>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</si>
  <si>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</si>
  <si>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</si>
  <si>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</si>
  <si>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</si>
  <si>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</si>
  <si>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</si>
  <si>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</si>
  <si>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</si>
  <si>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</si>
  <si>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</si>
  <si>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</si>
  <si>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</si>
  <si>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</si>
  <si>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</si>
  <si>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</si>
  <si>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</si>
  <si>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</si>
  <si>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</si>
  <si>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</si>
  <si>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</si>
  <si>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</si>
  <si>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</si>
  <si>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</si>
  <si>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</si>
  <si>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</si>
  <si>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</si>
  <si>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</si>
  <si>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</si>
  <si>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</si>
  <si>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</si>
  <si>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</si>
  <si>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</si>
  <si>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</si>
  <si>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</si>
  <si>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</si>
  <si>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</si>
  <si>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</si>
  <si>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</si>
  <si>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</si>
  <si>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</si>
  <si>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</si>
  <si>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</si>
  <si>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</si>
  <si>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</si>
  <si>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</si>
  <si>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</si>
  <si>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</si>
  <si>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</si>
  <si>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</si>
  <si>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</si>
  <si>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</si>
  <si>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</si>
  <si>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</si>
  <si>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</si>
  <si>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</si>
  <si>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</si>
  <si>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</si>
  <si>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</si>
  <si>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</si>
  <si>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</si>
  <si>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</si>
  <si>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</si>
  <si>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</si>
  <si>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</si>
  <si>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</si>
  <si>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</si>
  <si>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</si>
  <si>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</si>
  <si>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</si>
  <si>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</si>
  <si>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</si>
  <si>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</si>
  <si>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</si>
  <si>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</si>
  <si>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</si>
  <si>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</si>
  <si>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</si>
  <si>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</si>
  <si>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</si>
  <si>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</si>
  <si>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</si>
  <si>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</si>
  <si>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</si>
  <si>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</si>
  <si>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</si>
  <si>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</si>
  <si>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</si>
  <si>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</si>
  <si>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</si>
  <si>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</si>
  <si>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</si>
  <si>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</si>
  <si>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</si>
  <si>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</si>
  <si>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</si>
  <si>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</si>
  <si>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</si>
  <si>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</si>
  <si>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</si>
  <si>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</si>
  <si>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</si>
  <si>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</si>
  <si>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</si>
  <si>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</si>
  <si>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</si>
  <si>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</si>
  <si>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</si>
  <si>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</si>
  <si>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</si>
  <si>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</si>
  <si>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</si>
  <si>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</si>
  <si>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</si>
  <si>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</si>
  <si>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</si>
  <si>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</si>
  <si>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</si>
  <si>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</si>
  <si>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</si>
  <si>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</si>
  <si>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</si>
  <si>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</si>
  <si>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</si>
  <si>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</si>
  <si>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</si>
  <si>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</si>
  <si>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</si>
  <si>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</si>
  <si>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</si>
  <si>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</si>
  <si>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</si>
  <si>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</si>
  <si>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</si>
  <si>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</si>
  <si>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</si>
  <si>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</si>
  <si>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</si>
  <si>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</si>
  <si>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</si>
  <si>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</si>
  <si>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</si>
  <si>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</si>
  <si>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</si>
  <si>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</si>
  <si>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</si>
  <si>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</si>
  <si>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</si>
  <si>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</si>
  <si>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</si>
  <si>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</si>
  <si>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</si>
  <si>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</si>
  <si>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</si>
  <si>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</si>
  <si>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</si>
  <si>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</si>
  <si>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</si>
  <si>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</si>
  <si>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</si>
  <si>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</si>
  <si>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</si>
  <si>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</si>
  <si>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</si>
  <si>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</si>
  <si>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</si>
  <si>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</si>
  <si>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</si>
  <si>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</si>
  <si>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</si>
  <si>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</si>
  <si>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</si>
  <si>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</si>
  <si>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</si>
  <si>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</si>
  <si>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</si>
  <si>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</si>
  <si>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</si>
  <si>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</si>
  <si>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</si>
  <si>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</si>
  <si>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</si>
  <si>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</si>
  <si>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</si>
  <si>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</si>
  <si>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</si>
  <si>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</si>
  <si>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</si>
  <si>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</si>
  <si>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</si>
  <si>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</si>
  <si>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</si>
  <si>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</si>
  <si>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</si>
  <si>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</si>
  <si>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</si>
  <si>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</si>
  <si>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</si>
  <si>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</si>
  <si>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</si>
  <si>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</si>
  <si>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</si>
  <si>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</si>
  <si>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</si>
  <si>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</si>
  <si>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</si>
  <si>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</si>
  <si>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</si>
  <si>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</si>
  <si>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</si>
  <si>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</si>
  <si>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</si>
  <si>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</si>
  <si>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</si>
  <si>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</si>
  <si>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</si>
  <si>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</si>
  <si>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</si>
  <si>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</si>
  <si>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</si>
  <si>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</si>
  <si>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</si>
  <si>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</si>
  <si>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</si>
  <si>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</si>
  <si>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</si>
  <si>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</si>
  <si>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</si>
  <si>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</si>
  <si>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</si>
  <si>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</si>
  <si>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</si>
  <si>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</si>
  <si>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</si>
  <si>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</si>
  <si>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</si>
  <si>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</si>
  <si>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</si>
  <si>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</si>
  <si>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</si>
  <si>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</si>
  <si>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</si>
  <si>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</si>
  <si>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</si>
  <si>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</si>
  <si>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</si>
  <si>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</si>
  <si>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</si>
  <si>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</si>
  <si>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</si>
  <si>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</si>
  <si>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</si>
  <si>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</si>
  <si>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</si>
  <si>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</si>
  <si>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</si>
  <si>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</si>
  <si>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</si>
  <si>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</si>
  <si>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</si>
  <si>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</si>
  <si>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</si>
  <si>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</si>
  <si>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</si>
  <si>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</si>
  <si>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</si>
  <si>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</si>
  <si>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</si>
  <si>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</si>
  <si>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</si>
  <si>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</si>
  <si>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</si>
  <si>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</si>
  <si>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</si>
  <si>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</si>
  <si>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</si>
  <si>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</si>
  <si>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</si>
  <si>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</si>
  <si>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</si>
  <si>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</si>
  <si>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</si>
  <si>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</si>
  <si>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</si>
  <si>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</si>
  <si>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</si>
  <si>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</si>
  <si>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</si>
  <si>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</si>
  <si>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</si>
  <si>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</si>
  <si>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</si>
  <si>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</si>
  <si>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</si>
  <si>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</si>
  <si>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</si>
  <si>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</si>
  <si>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</si>
  <si>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</si>
  <si>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</si>
  <si>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</si>
  <si>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</si>
  <si>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</si>
  <si>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</si>
  <si>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</si>
  <si>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</si>
  <si>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</si>
  <si>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</si>
  <si>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</si>
  <si>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</si>
  <si>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</si>
  <si>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</si>
  <si>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</si>
  <si>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</si>
  <si>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</si>
  <si>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</si>
  <si>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</si>
  <si>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</si>
  <si>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</si>
  <si>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</si>
  <si>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</si>
  <si>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</si>
  <si>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</si>
  <si>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</si>
  <si>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</si>
  <si>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</si>
  <si>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</si>
  <si>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</si>
  <si>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</si>
  <si>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</si>
  <si>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</si>
  <si>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</si>
  <si>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</si>
  <si>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</si>
  <si>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</si>
  <si>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</si>
  <si>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</si>
  <si>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</si>
  <si>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</si>
  <si>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</si>
  <si>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</si>
  <si>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</si>
  <si>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</si>
  <si>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</si>
  <si>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</si>
  <si>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</si>
  <si>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</si>
  <si>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</si>
  <si>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</si>
  <si>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</si>
  <si>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</si>
  <si>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</si>
  <si>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</si>
  <si>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</si>
  <si>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</si>
  <si>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</si>
  <si>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</si>
  <si>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</si>
  <si>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</si>
  <si>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</si>
  <si>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</si>
  <si>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</si>
  <si>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</si>
  <si>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</si>
  <si>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</si>
  <si>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</si>
  <si>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</si>
  <si>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</si>
  <si>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</si>
  <si>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</si>
  <si>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</si>
  <si>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</si>
  <si>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</si>
  <si>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</si>
  <si>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</si>
  <si>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</si>
  <si>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</si>
  <si>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</si>
  <si>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</si>
  <si>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</si>
  <si>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</si>
  <si>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</si>
  <si>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</si>
  <si>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</si>
  <si>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</si>
  <si>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</si>
  <si>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</si>
  <si>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</si>
  <si>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</si>
  <si>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</si>
  <si>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</si>
  <si>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</si>
  <si>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</si>
  <si>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</si>
  <si>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</si>
  <si>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</si>
  <si>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</si>
  <si>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</si>
  <si>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</si>
  <si>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</si>
  <si>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</si>
  <si>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</si>
  <si>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</si>
  <si>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</si>
  <si>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</si>
  <si>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</si>
  <si>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</si>
  <si>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</si>
  <si>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</si>
  <si>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</si>
  <si>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</si>
  <si>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</si>
  <si>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</si>
  <si>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</si>
  <si>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</si>
  <si>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</si>
  <si>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</si>
  <si>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</si>
  <si>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</si>
  <si>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</si>
  <si>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</si>
  <si>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</si>
  <si>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</si>
  <si>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</si>
  <si>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</si>
  <si>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</si>
  <si>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</si>
  <si>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</si>
  <si>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</si>
  <si>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</si>
  <si>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</si>
  <si>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</si>
  <si>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</si>
  <si>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</si>
  <si>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</si>
  <si>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</si>
  <si>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</si>
  <si>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</si>
  <si>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</si>
  <si>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</si>
  <si>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</si>
  <si>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</si>
  <si>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</si>
  <si>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</si>
  <si>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</si>
  <si>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</si>
  <si>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</si>
  <si>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</si>
  <si>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</si>
  <si>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</si>
  <si>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</si>
  <si>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</si>
  <si>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</si>
  <si>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</si>
  <si>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</si>
  <si>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</si>
  <si>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</si>
  <si>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</si>
  <si>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</si>
  <si>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</si>
  <si>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</si>
  <si>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</si>
  <si>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</si>
  <si>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</si>
  <si>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</si>
  <si>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</si>
  <si>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</si>
  <si>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</si>
  <si>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</si>
  <si>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</si>
  <si>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</si>
  <si>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</si>
  <si>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</si>
  <si>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</si>
  <si>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</si>
  <si>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</si>
  <si>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</si>
  <si>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</si>
  <si>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</si>
  <si>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</si>
  <si>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</si>
  <si>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</si>
  <si>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</si>
  <si>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</si>
  <si>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</si>
  <si>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</si>
  <si>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</si>
  <si>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</si>
  <si>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</si>
  <si>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</si>
  <si>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</si>
  <si>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</si>
  <si>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</si>
  <si>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</si>
  <si>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</si>
  <si>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</si>
  <si>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</si>
  <si>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</si>
  <si>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</si>
  <si>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</si>
  <si>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</si>
  <si>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</si>
  <si>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</si>
  <si>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</si>
  <si>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</si>
  <si>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</si>
  <si>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</si>
  <si>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</si>
  <si>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</si>
  <si>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</si>
  <si>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</si>
  <si>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</si>
  <si>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</si>
  <si>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</si>
  <si>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</si>
  <si>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</si>
  <si>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</si>
  <si>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</si>
  <si>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</si>
  <si>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</si>
  <si>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</si>
  <si>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</si>
  <si>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</si>
  <si>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</si>
  <si>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</si>
  <si>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</si>
  <si>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</si>
  <si>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</si>
  <si>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</si>
  <si>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</si>
  <si>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</si>
  <si>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</si>
  <si>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</si>
  <si>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</si>
  <si>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</si>
  <si>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</si>
  <si>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</si>
  <si>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</si>
  <si>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</si>
  <si>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</si>
  <si>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</si>
  <si>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</si>
  <si>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</si>
  <si>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</si>
  <si>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</si>
  <si>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</si>
  <si>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</si>
  <si>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</si>
  <si>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</si>
  <si>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</si>
  <si>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</si>
  <si>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</si>
  <si>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</si>
  <si>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</si>
  <si>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</si>
  <si>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</si>
  <si>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</si>
  <si>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</si>
  <si>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</si>
  <si>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</si>
  <si>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</si>
  <si>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</si>
  <si>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</si>
  <si>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</si>
  <si>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</si>
  <si>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</si>
  <si>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</si>
  <si>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</si>
  <si>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</si>
  <si>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</si>
  <si>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</si>
  <si>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</si>
  <si>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</si>
  <si>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</si>
  <si>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</si>
  <si>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</si>
  <si>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</si>
  <si>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</si>
  <si>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</si>
  <si>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</si>
  <si>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</si>
  <si>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</si>
  <si>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</si>
  <si>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</si>
  <si>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</si>
  <si>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</si>
  <si>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</si>
  <si>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</si>
  <si>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</si>
  <si>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</si>
  <si>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</si>
  <si>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</si>
  <si>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</si>
  <si>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</si>
  <si>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</si>
  <si>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</si>
  <si>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</si>
  <si>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</si>
  <si>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</si>
  <si>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</si>
  <si>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</si>
  <si>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</si>
  <si>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</si>
  <si>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</si>
  <si>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</si>
  <si>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</si>
  <si>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</si>
  <si>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</si>
  <si>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</si>
  <si>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</si>
  <si>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</si>
  <si>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</si>
  <si>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</si>
  <si>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</si>
  <si>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</si>
  <si>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</si>
  <si>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</si>
  <si>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</si>
  <si>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</si>
  <si>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</si>
  <si>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</si>
  <si>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</si>
  <si>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</si>
  <si>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</si>
  <si>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</si>
  <si>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</si>
  <si>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</si>
  <si>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</si>
  <si>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</si>
  <si>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</si>
  <si>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</si>
  <si>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</si>
  <si>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</si>
  <si>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</si>
  <si>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</si>
  <si>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</si>
  <si>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</si>
  <si>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</si>
  <si>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</si>
  <si>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</si>
  <si>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</si>
  <si>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</si>
  <si>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</si>
  <si>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</si>
  <si>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</si>
  <si>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</si>
  <si>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</si>
  <si>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</si>
  <si>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</si>
  <si>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</si>
  <si>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</si>
  <si>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</si>
  <si>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</si>
  <si>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</si>
  <si>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</si>
  <si>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</si>
  <si>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</si>
  <si>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</si>
  <si>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</si>
  <si>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</si>
  <si>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</si>
  <si>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</si>
  <si>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</si>
  <si>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</si>
  <si>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</si>
  <si>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</si>
  <si>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</si>
  <si>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</si>
  <si>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</si>
  <si>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</si>
  <si>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</si>
  <si>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</si>
  <si>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</si>
  <si>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</si>
  <si>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</si>
  <si>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</si>
  <si>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</si>
  <si>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</si>
  <si>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</si>
  <si>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</si>
  <si>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</si>
  <si>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</si>
  <si>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</si>
  <si>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</si>
  <si>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</si>
  <si>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</si>
  <si>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</si>
  <si>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</si>
  <si>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</si>
  <si>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</si>
  <si>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</si>
  <si>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</si>
  <si>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</si>
  <si>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</si>
  <si>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</si>
  <si>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</si>
  <si>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</si>
  <si>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</si>
  <si>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</si>
  <si>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</si>
  <si>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</si>
  <si>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</si>
  <si>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</si>
  <si>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</si>
  <si>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</si>
  <si>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</si>
  <si>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</si>
  <si>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</si>
  <si>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</si>
  <si>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</si>
  <si>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</si>
  <si>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</si>
  <si>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</si>
  <si>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</si>
  <si>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</si>
  <si>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</si>
  <si>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</si>
  <si>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</si>
  <si>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</si>
  <si>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</si>
  <si>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</si>
  <si>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</si>
  <si>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</si>
  <si>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</si>
  <si>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</si>
  <si>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</si>
  <si>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</si>
  <si>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</si>
  <si>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</si>
  <si>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</si>
  <si>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</si>
  <si>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</si>
  <si>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</si>
  <si>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</si>
  <si>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</si>
  <si>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</si>
  <si>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</si>
  <si>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</si>
  <si>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</si>
  <si>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</si>
  <si>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</si>
  <si>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</si>
  <si>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</si>
  <si>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</si>
  <si>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</si>
  <si>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</si>
  <si>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</si>
  <si>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</si>
  <si>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</si>
  <si>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</si>
  <si>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</si>
  <si>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</si>
  <si>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</si>
  <si>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</si>
  <si>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</si>
  <si>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</si>
  <si>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</si>
  <si>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</si>
  <si>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</si>
  <si>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</si>
  <si>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</si>
  <si>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</si>
  <si>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</si>
  <si>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</si>
  <si>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</si>
  <si>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</si>
  <si>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</si>
  <si>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</si>
  <si>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</si>
  <si>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</si>
  <si>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</si>
  <si>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</si>
  <si>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</si>
  <si>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</si>
  <si>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</si>
  <si>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</si>
  <si>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</si>
  <si>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</si>
  <si>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</si>
  <si>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</si>
  <si>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</si>
  <si>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</si>
  <si>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</si>
  <si>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</si>
  <si>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</si>
  <si>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</si>
  <si>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</si>
  <si>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</si>
  <si>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</si>
  <si>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</si>
  <si>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</si>
  <si>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</si>
  <si>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</si>
  <si>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</si>
  <si>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</si>
  <si>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</si>
  <si>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</si>
  <si>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</si>
  <si>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</si>
  <si>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</si>
  <si>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</si>
  <si>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</si>
  <si>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</si>
  <si>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</si>
  <si>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</si>
  <si>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</si>
  <si>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</si>
  <si>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</si>
  <si>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</si>
  <si>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</si>
  <si>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</si>
  <si>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</si>
  <si>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</si>
  <si>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</si>
  <si>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</si>
  <si>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</si>
  <si>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</si>
  <si>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</si>
  <si>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</si>
  <si>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</si>
  <si>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</si>
  <si>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</si>
  <si>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</si>
  <si>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</si>
  <si>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</si>
  <si>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</si>
  <si>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</si>
  <si>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</si>
  <si>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</si>
  <si>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</si>
  <si>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</si>
  <si>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</si>
  <si>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</si>
  <si>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</si>
  <si>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</si>
  <si>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</si>
  <si>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</si>
  <si>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</si>
  <si>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</si>
  <si>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</si>
  <si>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</si>
  <si>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</si>
  <si>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</si>
  <si>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</si>
  <si>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</si>
  <si>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</si>
  <si>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</si>
  <si>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</si>
  <si>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</si>
  <si>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</si>
  <si>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</si>
  <si>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</si>
  <si>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</si>
  <si>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</si>
  <si>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</si>
  <si>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</si>
  <si>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</si>
  <si>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</si>
  <si>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</si>
  <si>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</si>
  <si>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</si>
  <si>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</si>
  <si>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</si>
  <si>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</si>
  <si>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</si>
  <si>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</si>
  <si>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</si>
  <si>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</si>
  <si>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</si>
  <si>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</si>
  <si>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</si>
  <si>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</si>
  <si>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</si>
  <si>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</si>
  <si>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</si>
  <si>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</si>
  <si>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</si>
  <si>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</si>
  <si>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</si>
  <si>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</si>
  <si>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</si>
  <si>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</si>
  <si>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</si>
  <si>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</si>
  <si>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</si>
  <si>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</si>
  <si>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</si>
  <si>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</si>
  <si>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</si>
  <si>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</si>
  <si>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</si>
  <si>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</si>
  <si>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</si>
  <si>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</si>
  <si>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</si>
  <si>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</si>
  <si>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</si>
  <si>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</si>
  <si>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</si>
  <si>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</si>
  <si>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</si>
  <si>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</si>
  <si>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</si>
  <si>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</si>
  <si>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</si>
  <si>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</si>
  <si>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</si>
  <si>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</si>
  <si>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</si>
  <si>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</si>
  <si>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</si>
  <si>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</si>
  <si>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</si>
  <si>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</si>
  <si>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</si>
  <si>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</si>
  <si>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</si>
  <si>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</si>
  <si>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</si>
  <si>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</si>
  <si>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</si>
  <si>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</si>
  <si>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</si>
  <si>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</si>
  <si>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</si>
  <si>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</si>
  <si>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</si>
  <si>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</si>
  <si>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</si>
  <si>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</si>
  <si>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</si>
  <si>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</si>
  <si>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</si>
  <si>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</si>
  <si>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</si>
  <si>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</si>
  <si>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</si>
  <si>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</si>
  <si>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</si>
  <si>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</si>
  <si>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</si>
  <si>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</si>
  <si>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</si>
  <si>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</si>
  <si>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</si>
  <si>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</si>
  <si>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</si>
  <si>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</si>
  <si>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</si>
  <si>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</si>
  <si>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</si>
  <si>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</si>
  <si>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</si>
  <si>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</si>
  <si>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</si>
  <si>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</si>
  <si>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</si>
  <si>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</si>
  <si>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</si>
  <si>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</si>
  <si>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</si>
  <si>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</si>
  <si>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</si>
  <si>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</si>
  <si>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</si>
  <si>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</si>
  <si>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</si>
  <si>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</si>
  <si>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</si>
  <si>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</si>
  <si>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</si>
  <si>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</si>
  <si>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</si>
  <si>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</si>
  <si>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</si>
  <si>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</si>
  <si>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</si>
  <si>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</si>
  <si>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</si>
  <si>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</si>
  <si>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</si>
  <si>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</si>
  <si>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</si>
  <si>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</si>
  <si>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</si>
  <si>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</si>
  <si>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</si>
  <si>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</si>
  <si>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</si>
  <si>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</si>
  <si>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</si>
  <si>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</si>
  <si>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</si>
  <si>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</si>
  <si>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</si>
  <si>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</si>
  <si>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</si>
  <si>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</si>
  <si>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</si>
  <si>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</si>
  <si>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</si>
  <si>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</si>
  <si>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</si>
  <si>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</si>
  <si>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</si>
  <si>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</si>
  <si>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</si>
  <si>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</si>
  <si>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</si>
  <si>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</si>
  <si>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</si>
  <si>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</si>
  <si>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</si>
  <si>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</si>
  <si>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</si>
  <si>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</si>
  <si>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</si>
  <si>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</si>
  <si>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</si>
  <si>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</si>
  <si>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</si>
  <si>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</si>
  <si>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</si>
  <si>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</si>
  <si>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</si>
  <si>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</si>
  <si>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</si>
  <si>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</si>
  <si>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</si>
  <si>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</si>
  <si>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</si>
  <si>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</si>
  <si>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</si>
  <si>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</si>
  <si>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</si>
  <si>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</si>
  <si>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</si>
  <si>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</si>
  <si>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</si>
  <si>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</si>
  <si>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</si>
  <si>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</si>
  <si>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</si>
  <si>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</si>
  <si>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</si>
  <si>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</si>
  <si>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</si>
  <si>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</si>
  <si>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</si>
  <si>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</si>
  <si>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</si>
  <si>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</si>
  <si>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</si>
  <si>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</si>
  <si>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</si>
  <si>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</si>
  <si>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</si>
  <si>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</si>
  <si>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</si>
  <si>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</si>
  <si>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</si>
  <si>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</si>
  <si>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</si>
  <si>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</si>
  <si>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</si>
  <si>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</si>
  <si>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</si>
  <si>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</si>
  <si>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</si>
  <si>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</si>
  <si>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</si>
  <si>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</si>
  <si>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</si>
  <si>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</si>
  <si>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</si>
  <si>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</si>
  <si>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</si>
  <si>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</si>
  <si>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</si>
  <si>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</si>
  <si>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</si>
  <si>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</si>
  <si>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</si>
  <si>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</si>
  <si>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</si>
  <si>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</si>
  <si>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</si>
  <si>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</si>
  <si>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</si>
  <si>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</si>
  <si>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</si>
  <si>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</si>
  <si>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</si>
  <si>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</si>
  <si>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</si>
  <si>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</si>
  <si>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</si>
  <si>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</si>
  <si>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</si>
  <si>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</si>
  <si>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</si>
  <si>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</si>
  <si>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</si>
  <si>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</si>
  <si>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</si>
  <si>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</si>
  <si>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</si>
  <si>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</si>
  <si>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</si>
  <si>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</si>
  <si>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</si>
  <si>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</si>
  <si>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</si>
  <si>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</si>
  <si>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</si>
  <si>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</si>
  <si>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</si>
  <si>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</si>
  <si>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</si>
  <si>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</si>
  <si>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</si>
  <si>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</si>
  <si>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</si>
  <si>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</si>
  <si>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</si>
  <si>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</si>
  <si>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</si>
  <si>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</si>
  <si>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</si>
  <si>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</si>
  <si>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</si>
  <si>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</si>
  <si>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</si>
  <si>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</si>
  <si>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</si>
  <si>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</si>
  <si>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</si>
  <si>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</si>
  <si>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</si>
  <si>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</si>
  <si>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</si>
  <si>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</si>
  <si>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</si>
  <si>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</si>
  <si>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</si>
  <si>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</si>
  <si>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</si>
  <si>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</si>
  <si>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</si>
  <si>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</si>
  <si>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</si>
  <si>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</si>
  <si>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</si>
  <si>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</si>
  <si>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</si>
  <si>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</si>
  <si>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</si>
  <si>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</si>
  <si>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</si>
  <si>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</si>
  <si>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</si>
  <si>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</si>
  <si>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</si>
  <si>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</si>
  <si>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</si>
  <si>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</si>
  <si>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</si>
  <si>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</si>
  <si>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</si>
  <si>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</si>
  <si>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</si>
  <si>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</si>
  <si>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</si>
  <si>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</si>
  <si>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</si>
  <si>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</si>
  <si>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</si>
  <si>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</si>
  <si>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</si>
  <si>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</si>
  <si>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</si>
  <si>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</si>
  <si>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</si>
  <si>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</si>
  <si>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</si>
  <si>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</si>
  <si>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</si>
  <si>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</si>
  <si>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</si>
  <si>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</si>
  <si>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</si>
  <si>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</si>
  <si>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</si>
  <si>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</si>
  <si>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</si>
  <si>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</si>
  <si>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</si>
  <si>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</si>
  <si>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</si>
  <si>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</si>
  <si>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</si>
  <si>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</si>
  <si>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</si>
  <si>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</si>
  <si>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</si>
  <si>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</si>
  <si>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</si>
  <si>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</si>
  <si>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</si>
  <si>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</si>
  <si>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</si>
  <si>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</si>
  <si>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</si>
  <si>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</si>
  <si>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</si>
  <si>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</si>
  <si>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</si>
  <si>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</si>
  <si>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</si>
  <si>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</si>
  <si>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</si>
  <si>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</si>
  <si>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</si>
  <si>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</si>
  <si>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</si>
  <si>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</si>
  <si>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</si>
  <si>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</si>
  <si>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</si>
  <si>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</si>
  <si>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</si>
  <si>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</si>
  <si>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</si>
  <si>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</si>
  <si>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</si>
  <si>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</si>
  <si>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</si>
  <si>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</si>
  <si>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</si>
  <si>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</si>
  <si>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</si>
  <si>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</si>
  <si>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</si>
  <si>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</si>
  <si>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</si>
  <si>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</si>
  <si>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</si>
  <si>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</si>
  <si>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</si>
  <si>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</si>
  <si>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</si>
  <si>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</si>
  <si>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</si>
  <si>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</si>
  <si>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</si>
  <si>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</si>
  <si>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</si>
  <si>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</si>
  <si>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</si>
  <si>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</si>
  <si>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</si>
  <si>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</si>
  <si>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</si>
  <si>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</si>
  <si>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</si>
  <si>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</si>
  <si>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</si>
  <si>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</si>
  <si>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</si>
  <si>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</si>
  <si>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</si>
  <si>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</si>
  <si>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</si>
  <si>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</si>
  <si>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</si>
  <si>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</si>
  <si>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</si>
  <si>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</si>
  <si>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</si>
  <si>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</si>
  <si>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</si>
  <si>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</si>
  <si>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</si>
  <si>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</si>
  <si>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</si>
  <si>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</si>
  <si>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</si>
  <si>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</si>
  <si>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</si>
  <si>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</si>
  <si>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</si>
  <si>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</si>
  <si>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</si>
  <si>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</si>
  <si>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</si>
  <si>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</si>
  <si>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</si>
  <si>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</si>
  <si>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</si>
  <si>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</si>
  <si>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</si>
  <si>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</si>
  <si>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</si>
  <si>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</si>
  <si>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</si>
  <si>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</si>
  <si>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</si>
  <si>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</si>
  <si>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</si>
  <si>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</si>
  <si>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</si>
  <si>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</si>
  <si>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</si>
  <si>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</si>
  <si>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</si>
  <si>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</si>
  <si>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</si>
  <si>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</si>
  <si>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</si>
  <si>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</si>
  <si>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</si>
  <si>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</si>
  <si>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</si>
  <si>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</si>
  <si>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</si>
  <si>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</si>
  <si>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</si>
  <si>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</si>
  <si>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</si>
  <si>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</si>
  <si>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</si>
  <si>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</si>
  <si>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</si>
  <si>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</si>
  <si>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</si>
  <si>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</si>
  <si>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</si>
  <si>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</si>
  <si>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</si>
  <si>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</si>
  <si>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</si>
  <si>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</si>
  <si>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</si>
  <si>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</si>
  <si>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</si>
  <si>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</si>
  <si>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</si>
  <si>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</si>
  <si>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</si>
  <si>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</si>
  <si>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</si>
  <si>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</si>
  <si>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</si>
  <si>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</si>
  <si>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</si>
  <si>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</si>
  <si>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</si>
  <si>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</si>
  <si>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</si>
  <si>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</si>
  <si>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</si>
  <si>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</si>
  <si>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</si>
  <si>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</si>
  <si>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</si>
  <si>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</si>
  <si>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</si>
  <si>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</si>
  <si>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</si>
  <si>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</si>
  <si>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</si>
  <si>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</si>
  <si>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</si>
  <si>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</si>
  <si>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</si>
  <si>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</si>
  <si>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</si>
  <si>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</si>
  <si>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</si>
  <si>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</si>
  <si>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</si>
  <si>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</si>
  <si>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</si>
  <si>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</si>
  <si>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</si>
  <si>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</si>
  <si>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</si>
  <si>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</si>
  <si>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</si>
  <si>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</si>
  <si>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</si>
  <si>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</si>
  <si>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</si>
  <si>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</si>
  <si>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</si>
  <si>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</si>
  <si>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</si>
  <si>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</si>
  <si>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</si>
  <si>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</si>
  <si>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</si>
  <si>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</si>
  <si>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</si>
  <si>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</si>
  <si>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</si>
  <si>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</si>
  <si>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</si>
  <si>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</si>
  <si>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</si>
  <si>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</si>
  <si>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</si>
  <si>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</si>
  <si>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</si>
  <si>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</si>
  <si>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</si>
  <si>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</si>
  <si>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</si>
  <si>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</si>
  <si>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</si>
  <si>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</si>
  <si>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</si>
  <si>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</si>
  <si>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</si>
  <si>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</si>
  <si>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</si>
  <si>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</si>
  <si>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</si>
  <si>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</si>
  <si>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</si>
  <si>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</si>
  <si>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</si>
  <si>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</si>
  <si>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</si>
  <si>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</si>
  <si>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</si>
  <si>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</si>
  <si>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</si>
  <si>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</si>
  <si>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</si>
  <si>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</si>
  <si>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</si>
  <si>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</si>
  <si>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</si>
  <si>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</si>
  <si>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</si>
  <si>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</si>
  <si>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</si>
  <si>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</si>
  <si>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</si>
  <si>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</si>
  <si>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</si>
  <si>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</si>
  <si>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</si>
  <si>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</si>
  <si>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</si>
  <si>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</si>
  <si>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</si>
  <si>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</si>
  <si>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</si>
  <si>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</si>
  <si>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</si>
  <si>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</si>
  <si>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</si>
  <si>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</si>
  <si>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</si>
  <si>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</si>
  <si>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</si>
  <si>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</si>
  <si>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</si>
  <si>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</si>
  <si>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</si>
  <si>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</si>
  <si>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</si>
  <si>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</si>
  <si>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</si>
  <si>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</si>
  <si>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</si>
  <si>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</si>
  <si>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</si>
  <si>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</si>
  <si>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</si>
  <si>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</si>
  <si>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</si>
  <si>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</si>
  <si>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</si>
  <si>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</si>
  <si>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</si>
  <si>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</si>
  <si>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</si>
  <si>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</si>
  <si>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</si>
  <si>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</si>
  <si>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</si>
  <si>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</si>
  <si>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</si>
  <si>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</si>
  <si>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</si>
  <si>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</si>
  <si>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</si>
  <si>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</si>
  <si>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</si>
  <si>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</si>
  <si>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</si>
  <si>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</si>
  <si>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</si>
  <si>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</si>
  <si>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</si>
  <si>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</si>
  <si>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</si>
  <si>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</si>
  <si>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</si>
  <si>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</si>
  <si>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</si>
  <si>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</si>
  <si>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</si>
  <si>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</si>
  <si>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</si>
  <si>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</si>
  <si>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</si>
  <si>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</si>
  <si>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</si>
  <si>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</si>
  <si>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</si>
  <si>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</si>
  <si>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</si>
  <si>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</si>
  <si>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</si>
  <si>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</si>
  <si>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</si>
  <si>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</si>
  <si>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</si>
  <si>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</si>
  <si>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</si>
  <si>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</si>
  <si>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</si>
  <si>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</si>
  <si>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</si>
  <si>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</si>
  <si>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</si>
  <si>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</si>
  <si>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</si>
  <si>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</si>
  <si>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</si>
  <si>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</si>
  <si>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</si>
  <si>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</si>
  <si>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</si>
  <si>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</si>
  <si>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</si>
  <si>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</si>
  <si>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</si>
  <si>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</si>
  <si>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</si>
  <si>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</si>
  <si>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</si>
  <si>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</si>
  <si>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</si>
  <si>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</si>
  <si>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</si>
  <si>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</si>
  <si>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</si>
  <si>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</si>
  <si>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</si>
  <si>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</si>
  <si>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</si>
  <si>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</si>
  <si>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</si>
  <si>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</si>
  <si>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</si>
  <si>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</si>
  <si>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</si>
  <si>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</si>
  <si>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</si>
  <si>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</si>
  <si>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</si>
  <si>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</si>
  <si>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</si>
  <si>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</si>
  <si>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</si>
  <si>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</si>
  <si>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</si>
  <si>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</si>
  <si>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</si>
  <si>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</si>
  <si>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</si>
  <si>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</si>
  <si>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</si>
  <si>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</si>
  <si>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</si>
  <si>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</si>
  <si>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</si>
  <si>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</si>
  <si>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</si>
  <si>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</si>
  <si>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</si>
  <si>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</si>
  <si>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</si>
  <si>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</si>
  <si>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</si>
  <si>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</si>
  <si>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</si>
  <si>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</si>
  <si>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</si>
  <si>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</si>
  <si>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</si>
  <si>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</si>
  <si>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</si>
  <si>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</si>
  <si>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</si>
  <si>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</si>
  <si>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</si>
  <si>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</si>
  <si>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</si>
  <si>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</si>
  <si>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</si>
  <si>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</si>
  <si>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</si>
  <si>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</si>
  <si>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</si>
  <si>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</si>
  <si>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</si>
  <si>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</si>
  <si>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</si>
  <si>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</si>
  <si>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</si>
  <si>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</si>
  <si>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</si>
  <si>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</si>
  <si>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</si>
  <si>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</si>
  <si>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</si>
  <si>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</si>
  <si>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</si>
  <si>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</si>
  <si>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</si>
  <si>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</si>
  <si>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</si>
  <si>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</si>
  <si>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</si>
  <si>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</si>
  <si>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</si>
  <si>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</si>
  <si>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</si>
  <si>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</si>
  <si>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</si>
  <si>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</si>
  <si>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</si>
  <si>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</si>
  <si>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</si>
  <si>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</si>
  <si>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</si>
  <si>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</si>
  <si>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</si>
  <si>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</si>
  <si>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</si>
  <si>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</si>
  <si>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</si>
  <si>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</si>
  <si>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</si>
  <si>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</si>
  <si>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</si>
  <si>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</si>
  <si>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</si>
  <si>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</si>
  <si>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</si>
  <si>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</si>
  <si>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</si>
  <si>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</si>
  <si>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</si>
  <si>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</si>
  <si>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</si>
  <si>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</si>
  <si>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</si>
  <si>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</si>
  <si>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</si>
  <si>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</si>
  <si>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</si>
  <si>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</si>
  <si>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</si>
  <si>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</si>
  <si>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</si>
  <si>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</si>
  <si>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</si>
  <si>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</si>
  <si>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</si>
  <si>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</si>
  <si>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</si>
  <si>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</si>
  <si>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</si>
  <si>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</si>
  <si>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</si>
  <si>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</si>
  <si>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</si>
  <si>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</si>
  <si>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</si>
  <si>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</si>
  <si>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</si>
  <si>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</si>
  <si>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</si>
  <si>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</si>
  <si>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</si>
  <si>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</si>
  <si>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</si>
  <si>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</si>
  <si>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</si>
  <si>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</si>
  <si>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</si>
  <si>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</si>
  <si>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</si>
  <si>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</si>
  <si>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</si>
  <si>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</si>
  <si>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</si>
  <si>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</si>
  <si>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</si>
  <si>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</si>
  <si>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</si>
  <si>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</si>
  <si>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</si>
  <si>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</si>
  <si>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</si>
  <si>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</si>
  <si>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</si>
  <si>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</si>
  <si>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</si>
  <si>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</si>
  <si>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</si>
  <si>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</si>
  <si>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</si>
  <si>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</si>
  <si>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</si>
  <si>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</si>
  <si>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</si>
  <si>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</si>
  <si>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</si>
  <si>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</si>
  <si>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</si>
  <si>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</si>
  <si>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</si>
  <si>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</si>
  <si>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</si>
  <si>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</si>
  <si>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</si>
  <si>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</si>
  <si>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</si>
  <si>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</si>
  <si>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</si>
  <si>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</si>
  <si>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</si>
  <si>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</si>
  <si>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</si>
  <si>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</si>
  <si>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</si>
  <si>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</si>
  <si>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</si>
  <si>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</si>
  <si>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</si>
  <si>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</si>
  <si>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</si>
  <si>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</si>
  <si>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</si>
  <si>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</si>
  <si>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</si>
  <si>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</si>
  <si>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</si>
  <si>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</si>
  <si>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</si>
  <si>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</si>
  <si>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</si>
  <si>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</si>
  <si>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</si>
  <si>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</si>
  <si>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</si>
  <si>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</si>
  <si>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</si>
  <si>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</si>
  <si>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</si>
  <si>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</si>
  <si>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</si>
  <si>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</si>
  <si>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</si>
  <si>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</si>
  <si>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</si>
  <si>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</si>
  <si>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</si>
  <si>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</si>
  <si>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</si>
  <si>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</si>
  <si>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</si>
  <si>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</si>
  <si>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</si>
  <si>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</si>
  <si>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</si>
  <si>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</si>
  <si>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</si>
  <si>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</si>
  <si>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</si>
  <si>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</si>
  <si>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</si>
  <si>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</si>
  <si>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</si>
  <si>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</si>
  <si>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</si>
  <si>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</si>
  <si>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</si>
  <si>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</si>
  <si>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</si>
  <si>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</si>
  <si>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</si>
  <si>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</si>
  <si>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</si>
  <si>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</si>
  <si>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</si>
  <si>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</si>
  <si>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</si>
  <si>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</si>
  <si>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</si>
  <si>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</si>
  <si>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</si>
  <si>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</si>
  <si>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</si>
  <si>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</si>
  <si>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</si>
  <si>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</si>
  <si>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</si>
  <si>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</si>
  <si>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</si>
  <si>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</si>
  <si>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</si>
  <si>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</si>
  <si>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</si>
  <si>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</si>
  <si>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</si>
  <si>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</si>
  <si>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</si>
  <si>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</si>
  <si>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</si>
  <si>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</si>
  <si>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</si>
  <si>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</si>
  <si>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</si>
  <si>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</si>
  <si>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</si>
  <si>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</si>
  <si>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</si>
  <si>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</si>
  <si>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</si>
  <si>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</si>
  <si>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</si>
  <si>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</si>
  <si>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</si>
  <si>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</si>
  <si>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</si>
  <si>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</si>
  <si>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</si>
  <si>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</si>
  <si>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</si>
  <si>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</si>
  <si>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</si>
  <si>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</si>
  <si>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</si>
  <si>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</si>
  <si>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</si>
  <si>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</si>
  <si>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</si>
  <si>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</si>
  <si>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</si>
  <si>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</si>
  <si>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</si>
  <si>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</si>
  <si>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</si>
  <si>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</si>
  <si>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</si>
  <si>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</si>
  <si>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</si>
  <si>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</si>
  <si>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</si>
  <si>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</si>
  <si>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</si>
  <si>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</si>
  <si>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</si>
  <si>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</si>
  <si>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</si>
  <si>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</si>
  <si>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</si>
  <si>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</si>
  <si>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</si>
  <si>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</si>
  <si>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</si>
  <si>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</si>
  <si>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</si>
  <si>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</si>
  <si>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</si>
  <si>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</si>
  <si>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</si>
  <si>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</si>
  <si>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</si>
  <si>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</si>
  <si>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</si>
  <si>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</si>
  <si>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</si>
  <si>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</si>
  <si>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</si>
  <si>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</si>
  <si>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</si>
  <si>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</si>
  <si>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</si>
  <si>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</si>
  <si>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</si>
  <si>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</si>
  <si>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</si>
  <si>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</si>
  <si>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</si>
  <si>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</si>
  <si>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</si>
  <si>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</si>
  <si>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</si>
  <si>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</si>
  <si>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</si>
  <si>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</si>
  <si>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</si>
  <si>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</si>
  <si>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</si>
  <si>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</si>
  <si>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</si>
  <si>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</si>
  <si>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</si>
  <si>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</si>
  <si>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</si>
  <si>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</si>
  <si>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</si>
  <si>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</si>
  <si>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</si>
  <si>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</si>
  <si>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</si>
  <si>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</si>
  <si>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</si>
  <si>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</si>
  <si>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</si>
  <si>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</si>
  <si>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</si>
  <si>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</si>
  <si>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</si>
  <si>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</si>
  <si>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</si>
  <si>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</si>
  <si>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</si>
  <si>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</si>
  <si>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</si>
  <si>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</si>
  <si>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</si>
  <si>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</si>
  <si>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</si>
  <si>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</si>
  <si>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</si>
  <si>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</si>
  <si>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</si>
  <si>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</si>
  <si>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</si>
  <si>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</si>
  <si>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</si>
  <si>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</si>
  <si>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</si>
  <si>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</si>
  <si>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</si>
  <si>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</si>
  <si>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</si>
  <si>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</si>
  <si>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</si>
  <si>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</si>
  <si>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</si>
  <si>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</si>
  <si>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</si>
  <si>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</si>
  <si>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</si>
  <si>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</si>
  <si>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</si>
  <si>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</si>
  <si>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</si>
  <si>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</si>
  <si>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</si>
  <si>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</si>
  <si>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</si>
  <si>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</si>
  <si>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</si>
  <si>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</si>
  <si>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</si>
  <si>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</si>
  <si>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</si>
  <si>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</si>
  <si>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</si>
  <si>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</si>
  <si>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</si>
  <si>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</si>
  <si>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</si>
  <si>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</si>
  <si>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</si>
  <si>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</si>
  <si>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</si>
  <si>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</si>
  <si>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</si>
  <si>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</si>
  <si>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</si>
  <si>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</si>
  <si>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</si>
  <si>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</si>
  <si>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</si>
  <si>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</si>
  <si>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</si>
  <si>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</si>
  <si>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</si>
  <si>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</si>
  <si>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</si>
  <si>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</si>
  <si>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</si>
  <si>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</si>
  <si>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</si>
  <si>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</si>
  <si>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</si>
  <si>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</si>
  <si>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</si>
  <si>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</si>
  <si>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</si>
  <si>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</si>
  <si>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</si>
  <si>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</si>
  <si>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</si>
  <si>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</si>
  <si>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</si>
  <si>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</si>
  <si>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</si>
  <si>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</si>
  <si>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</si>
  <si>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</si>
  <si>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</si>
  <si>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</si>
  <si>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</si>
  <si>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</si>
  <si>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</si>
  <si>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</si>
  <si>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</si>
  <si>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</si>
  <si>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</si>
  <si>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</si>
  <si>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</si>
  <si>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</si>
  <si>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</si>
  <si>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</si>
  <si>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</si>
  <si>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</si>
  <si>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</si>
  <si>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</si>
  <si>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</si>
  <si>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</si>
  <si>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</si>
  <si>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</si>
  <si>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</si>
  <si>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</si>
  <si>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</si>
  <si>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</si>
  <si>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</si>
  <si>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</si>
  <si>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</si>
  <si>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</si>
  <si>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</si>
  <si>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</si>
  <si>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</si>
  <si>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</si>
  <si>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</si>
  <si>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</si>
  <si>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</si>
  <si>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</si>
  <si>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</si>
  <si>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</si>
  <si>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</si>
  <si>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</si>
  <si>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</si>
  <si>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</si>
  <si>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</si>
  <si>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</si>
  <si>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</si>
  <si>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</si>
  <si>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</si>
  <si>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</si>
  <si>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</si>
  <si>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</si>
  <si>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</si>
  <si>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</si>
  <si>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</si>
  <si>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</si>
  <si>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</si>
  <si>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</si>
  <si>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</si>
  <si>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</si>
  <si>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</si>
  <si>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</si>
  <si>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</si>
  <si>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</si>
  <si>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</si>
  <si>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</si>
  <si>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</si>
  <si>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</si>
  <si>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</si>
  <si>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</si>
  <si>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</si>
  <si>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</si>
  <si>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</si>
  <si>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</si>
  <si>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</si>
  <si>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</si>
  <si>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</si>
  <si>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</si>
  <si>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</si>
  <si>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</si>
  <si>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</si>
  <si>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</si>
  <si>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</si>
  <si>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</si>
  <si>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</si>
  <si>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</si>
  <si>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</si>
  <si>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</si>
  <si>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</si>
  <si>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</si>
  <si>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</si>
  <si>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</si>
  <si>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</si>
  <si>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</si>
  <si>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</si>
  <si>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</si>
  <si>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</si>
  <si>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</si>
  <si>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</si>
  <si>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</si>
  <si>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</si>
  <si>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</si>
  <si>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</si>
  <si>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</si>
  <si>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</si>
  <si>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</si>
  <si>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</si>
  <si>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</si>
  <si>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</si>
  <si>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</si>
  <si>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</si>
  <si>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</si>
  <si>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</si>
  <si>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</si>
  <si>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</si>
  <si>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</si>
  <si>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</si>
  <si>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</si>
  <si>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</si>
  <si>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</si>
  <si>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</si>
  <si>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</si>
  <si>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</si>
  <si>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</si>
  <si>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</si>
  <si>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</si>
  <si>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</si>
  <si>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</si>
  <si>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</si>
  <si>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</si>
  <si>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</si>
  <si>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</si>
  <si>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</si>
  <si>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</si>
  <si>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</si>
  <si>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</si>
  <si>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</si>
  <si>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</si>
  <si>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</si>
  <si>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</si>
  <si>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</si>
  <si>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</si>
  <si>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</si>
  <si>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</si>
  <si>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</si>
  <si>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</si>
  <si>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</si>
  <si>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</si>
  <si>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</si>
  <si>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</si>
  <si>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</si>
  <si>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</si>
  <si>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</si>
  <si>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</si>
  <si>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</si>
  <si>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</si>
  <si>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</si>
  <si>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</si>
  <si>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</si>
  <si>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</si>
  <si>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</si>
  <si>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</si>
  <si>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</si>
  <si>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</si>
  <si>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</si>
  <si>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</si>
  <si>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</si>
  <si>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</si>
  <si>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</si>
  <si>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</si>
  <si>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</si>
  <si>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</si>
  <si>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</si>
  <si>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</si>
  <si>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</si>
  <si>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</si>
  <si>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</si>
  <si>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</si>
  <si>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</si>
  <si>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</si>
  <si>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</si>
  <si>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</si>
  <si>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</si>
  <si>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</si>
  <si>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</si>
  <si>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</si>
  <si>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</si>
  <si>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</si>
  <si>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</si>
  <si>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</si>
  <si>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</si>
  <si>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</si>
  <si>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</si>
  <si>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</si>
  <si>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</si>
  <si>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</si>
  <si>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</si>
  <si>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</si>
  <si>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</si>
  <si>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</si>
  <si>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</si>
  <si>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</si>
  <si>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</si>
  <si>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</si>
  <si>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</si>
  <si>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</si>
  <si>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</si>
  <si>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</si>
  <si>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</si>
  <si>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</si>
  <si>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</si>
  <si>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</si>
  <si>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</si>
  <si>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</si>
  <si>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</si>
  <si>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</si>
  <si>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</si>
  <si>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</si>
  <si>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</si>
  <si>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</si>
  <si>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</si>
  <si>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</si>
  <si>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</si>
  <si>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</si>
  <si>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</si>
  <si>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</si>
  <si>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</si>
  <si>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</si>
  <si>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</si>
  <si>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</si>
  <si>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</si>
  <si>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</si>
  <si>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</si>
  <si>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</si>
  <si>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</si>
  <si>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</si>
  <si>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</si>
  <si>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</si>
  <si>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</si>
  <si>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</si>
  <si>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</si>
  <si>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</si>
  <si>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</si>
  <si>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</si>
  <si>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</si>
  <si>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</si>
  <si>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</si>
  <si>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</si>
  <si>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</si>
  <si>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</si>
  <si>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</si>
  <si>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</si>
  <si>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</si>
  <si>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</si>
  <si>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</si>
  <si>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</si>
  <si>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</si>
  <si>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</si>
  <si>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</si>
  <si>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</si>
  <si>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</si>
  <si>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</si>
  <si>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</si>
  <si>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</si>
  <si>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</si>
  <si>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</si>
  <si>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</si>
  <si>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</si>
  <si>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</si>
  <si>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</si>
  <si>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</si>
  <si>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</si>
  <si>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</si>
  <si>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</si>
  <si>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</si>
  <si>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</si>
  <si>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</si>
  <si>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</si>
  <si>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</si>
  <si>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</si>
  <si>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</si>
  <si>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</si>
  <si>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</si>
  <si>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</si>
  <si>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</si>
  <si>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</si>
  <si>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</si>
  <si>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</si>
  <si>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</si>
  <si>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</si>
  <si>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</si>
  <si>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</si>
  <si>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</si>
  <si>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</si>
  <si>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</si>
  <si>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</si>
  <si>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</si>
  <si>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</si>
  <si>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</si>
  <si>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</si>
  <si>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</si>
  <si>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</si>
  <si>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</si>
  <si>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</si>
  <si>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</si>
  <si>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</si>
  <si>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</si>
  <si>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</si>
  <si>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</si>
  <si>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</si>
  <si>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</si>
  <si>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</si>
  <si>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</si>
  <si>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</si>
  <si>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</si>
  <si>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</si>
  <si>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</si>
  <si>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</si>
  <si>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</si>
  <si>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</si>
  <si>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</si>
  <si>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</si>
  <si>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</si>
  <si>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</si>
  <si>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</si>
  <si>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</si>
  <si>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</si>
  <si>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</si>
  <si>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</si>
  <si>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</si>
  <si>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</si>
  <si>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</si>
  <si>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</si>
  <si>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</si>
  <si>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</si>
  <si>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</si>
  <si>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</si>
  <si>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</si>
  <si>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</si>
  <si>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</si>
  <si>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</si>
  <si>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</si>
  <si>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</si>
  <si>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</si>
  <si>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</si>
  <si>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</si>
  <si>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</si>
  <si>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</si>
  <si>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</si>
  <si>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</si>
  <si>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</si>
  <si>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</si>
  <si>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</si>
  <si>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</si>
  <si>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</si>
  <si>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</si>
  <si>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</si>
  <si>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</si>
  <si>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</si>
  <si>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</si>
  <si>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</si>
  <si>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</si>
  <si>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</si>
  <si>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</si>
  <si>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</si>
  <si>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</si>
  <si>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</si>
  <si>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</si>
  <si>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</si>
  <si>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</si>
  <si>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</si>
  <si>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</si>
  <si>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</si>
  <si>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</si>
  <si>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</si>
  <si>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</si>
  <si>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</si>
  <si>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</si>
  <si>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</si>
  <si>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</si>
  <si>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</si>
  <si>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</si>
  <si>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</si>
  <si>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</si>
  <si>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</si>
  <si>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</si>
  <si>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</si>
  <si>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</si>
  <si>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</si>
  <si>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</si>
  <si>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</si>
  <si>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</si>
  <si>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</si>
  <si>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</si>
  <si>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</si>
  <si>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</si>
  <si>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</si>
  <si>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</si>
  <si>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</si>
  <si>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</si>
  <si>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</si>
  <si>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</si>
  <si>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</si>
  <si>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</si>
  <si>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</si>
  <si>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</si>
  <si>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</si>
  <si>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</si>
  <si>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</si>
  <si>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</si>
  <si>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</si>
  <si>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</si>
  <si>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</si>
  <si>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</si>
  <si>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</si>
  <si>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</si>
  <si>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</si>
  <si>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</si>
  <si>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</si>
  <si>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</si>
  <si>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</si>
  <si>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</si>
  <si>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</si>
  <si>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</si>
  <si>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</si>
  <si>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</si>
  <si>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</si>
  <si>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</si>
  <si>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</si>
  <si>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</si>
  <si>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</si>
  <si>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</si>
  <si>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</si>
  <si>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</si>
  <si>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</si>
  <si>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</si>
  <si>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</si>
  <si>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</si>
  <si>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</si>
  <si>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</si>
  <si>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</si>
  <si>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</si>
  <si>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</si>
  <si>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</si>
  <si>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</si>
  <si>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</si>
  <si>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</si>
  <si>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</si>
  <si>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</si>
  <si>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</si>
  <si>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</si>
  <si>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</si>
  <si>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</si>
  <si>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</si>
  <si>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</si>
  <si>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</si>
  <si>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</si>
  <si>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</si>
  <si>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</si>
  <si>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</si>
  <si>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</si>
  <si>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</si>
  <si>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</si>
  <si>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</si>
  <si>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</si>
  <si>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</si>
  <si>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</si>
  <si>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</si>
  <si>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</si>
  <si>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</si>
  <si>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</si>
  <si>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</si>
  <si>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</si>
  <si>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</si>
  <si>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</si>
  <si>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</si>
  <si>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</si>
  <si>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</si>
  <si>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</si>
  <si>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</si>
  <si>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</si>
  <si>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</si>
  <si>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</si>
  <si>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</si>
  <si>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</si>
  <si>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</si>
  <si>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</si>
  <si>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</si>
  <si>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</si>
  <si>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</si>
  <si>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</si>
  <si>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</si>
  <si>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</si>
  <si>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</si>
  <si>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</si>
  <si>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</si>
  <si>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</si>
  <si>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</si>
  <si>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</si>
  <si>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</si>
  <si>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</si>
  <si>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</si>
  <si>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</si>
  <si>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</si>
  <si>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</si>
  <si>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</si>
  <si>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</si>
  <si>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</si>
  <si>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</si>
  <si>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</si>
  <si>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</si>
  <si>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</si>
  <si>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</si>
  <si>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</si>
  <si>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</si>
  <si>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</si>
  <si>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</si>
  <si>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</si>
  <si>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</si>
  <si>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</si>
  <si>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</si>
  <si>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</si>
  <si>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</si>
  <si>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</si>
  <si>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</si>
  <si>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</si>
  <si>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</si>
  <si>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</si>
  <si>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</si>
  <si>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</si>
  <si>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</si>
  <si>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</si>
  <si>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</si>
  <si>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</si>
  <si>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</si>
  <si>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</si>
  <si>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</si>
  <si>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</si>
  <si>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</si>
  <si>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</si>
  <si>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</si>
  <si>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</si>
  <si>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</si>
  <si>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</si>
  <si>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</si>
  <si>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</si>
  <si>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</si>
  <si>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</si>
  <si>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</si>
  <si>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</si>
  <si>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</si>
  <si>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</si>
  <si>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</si>
  <si>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</si>
  <si>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</si>
  <si>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</si>
  <si>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</si>
  <si>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</si>
  <si>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</si>
  <si>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</si>
  <si>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</si>
  <si>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</si>
  <si>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</si>
  <si>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</si>
  <si>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</si>
  <si>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</si>
  <si>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</si>
  <si>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</si>
  <si>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</si>
  <si>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</si>
  <si>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</si>
  <si>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</si>
  <si>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</si>
  <si>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</si>
  <si>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</si>
  <si>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</si>
  <si>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</si>
  <si>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</si>
  <si>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</si>
  <si>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</si>
  <si>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</si>
  <si>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</si>
  <si>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</si>
  <si>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</si>
  <si>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</si>
  <si>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</si>
  <si>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</si>
  <si>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</si>
  <si>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</si>
  <si>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</si>
  <si>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</si>
  <si>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</si>
  <si>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</si>
  <si>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</si>
  <si>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</si>
  <si>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</si>
  <si>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</si>
  <si>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</si>
  <si>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</si>
  <si>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</si>
  <si>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</si>
  <si>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</si>
  <si>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</si>
  <si>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</si>
  <si>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</si>
  <si>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</si>
  <si>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</si>
  <si>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</si>
  <si>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</si>
  <si>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</si>
  <si>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</si>
  <si>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</si>
  <si>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</si>
  <si>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</si>
  <si>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</si>
  <si>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</si>
  <si>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</si>
  <si>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</si>
  <si>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</si>
  <si>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</si>
  <si>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</si>
  <si>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</si>
  <si>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</si>
  <si>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</si>
  <si>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</si>
  <si>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</si>
  <si>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</si>
  <si>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</si>
  <si>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</si>
  <si>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</si>
  <si>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</si>
  <si>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</si>
  <si>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</si>
  <si>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</si>
  <si>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</si>
  <si>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</si>
  <si>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</si>
  <si>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</si>
  <si>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</si>
  <si>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</si>
  <si>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</si>
  <si>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</si>
  <si>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</si>
  <si>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</si>
  <si>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</si>
  <si>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</si>
  <si>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</si>
  <si>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</si>
  <si>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</si>
  <si>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</si>
  <si>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</si>
  <si>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</si>
  <si>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</si>
  <si>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</si>
  <si>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</si>
  <si>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</si>
  <si>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</si>
  <si>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</si>
  <si>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</si>
  <si>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</si>
  <si>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</si>
  <si>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</si>
  <si>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</si>
  <si>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</si>
  <si>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</si>
  <si>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</si>
  <si>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</si>
  <si>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</si>
  <si>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</si>
  <si>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</si>
  <si>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</si>
  <si>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</si>
  <si>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</si>
  <si>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</si>
  <si>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</si>
  <si>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</si>
  <si>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</si>
  <si>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</si>
  <si>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</si>
  <si>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</si>
  <si>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</si>
  <si>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</si>
  <si>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</si>
  <si>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</si>
  <si>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</si>
  <si>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</si>
  <si>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</si>
  <si>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</si>
  <si>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</si>
  <si>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</si>
  <si>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</si>
  <si>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</si>
  <si>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</si>
  <si>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</si>
  <si>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</si>
  <si>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</si>
  <si>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</si>
  <si>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</si>
  <si>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</si>
  <si>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</si>
  <si>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</si>
  <si>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</si>
  <si>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</si>
  <si>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</si>
  <si>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</si>
  <si>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</si>
  <si>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</si>
  <si>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</si>
  <si>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</si>
  <si>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</si>
  <si>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</si>
  <si>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</si>
  <si>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</si>
  <si>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</si>
  <si>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</si>
  <si>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</si>
  <si>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</si>
  <si>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</si>
  <si>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</si>
  <si>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</si>
  <si>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</si>
  <si>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</si>
  <si>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</si>
  <si>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</si>
  <si>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</si>
  <si>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</si>
  <si>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</si>
  <si>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</si>
  <si>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</si>
  <si>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</si>
  <si>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</si>
  <si>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</si>
  <si>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</si>
  <si>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</si>
  <si>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</si>
  <si>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</si>
  <si>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</si>
  <si>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</si>
  <si>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</si>
  <si>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</si>
  <si>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</si>
  <si>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</si>
  <si>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</si>
  <si>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</si>
  <si>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</si>
  <si>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</si>
  <si>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</si>
  <si>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</si>
  <si>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</si>
  <si>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</si>
  <si>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</si>
  <si>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</si>
  <si>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</si>
  <si>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</si>
  <si>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</si>
  <si>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</si>
  <si>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</si>
  <si>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</si>
  <si>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</si>
  <si>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</si>
  <si>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</si>
  <si>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</si>
  <si>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</si>
  <si>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</si>
  <si>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</si>
  <si>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</si>
  <si>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</si>
  <si>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</si>
  <si>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</si>
  <si>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</si>
  <si>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</si>
  <si>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</si>
  <si>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</si>
  <si>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</si>
  <si>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</si>
  <si>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</si>
  <si>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</si>
  <si>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</si>
  <si>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</si>
  <si>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</si>
  <si>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</si>
  <si>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</si>
  <si>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</si>
  <si>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</si>
  <si>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</si>
  <si>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</si>
  <si>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</si>
  <si>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</si>
  <si>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</si>
  <si>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</si>
  <si>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</si>
  <si>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</si>
  <si>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</si>
  <si>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</si>
  <si>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</si>
  <si>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</si>
  <si>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</si>
  <si>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</si>
  <si>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</si>
  <si>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</si>
  <si>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</si>
  <si>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</si>
  <si>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</si>
  <si>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</si>
  <si>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</si>
  <si>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</si>
  <si>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</si>
  <si>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</si>
  <si>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</si>
  <si>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</si>
  <si>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</si>
  <si>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</si>
  <si>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</si>
  <si>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</si>
  <si>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</si>
  <si>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</si>
  <si>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</si>
  <si>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</si>
  <si>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</si>
  <si>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</si>
  <si>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</si>
  <si>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</si>
  <si>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</si>
  <si>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</si>
  <si>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</si>
  <si>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</si>
  <si>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</si>
  <si>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</si>
  <si>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</si>
  <si>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</si>
  <si>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</si>
  <si>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</si>
  <si>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</si>
  <si>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</si>
  <si>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</si>
  <si>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</si>
  <si>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</si>
  <si>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</si>
  <si>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</si>
  <si>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</si>
  <si>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</si>
  <si>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</si>
  <si>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</si>
  <si>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</si>
  <si>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</si>
  <si>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</si>
  <si>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</si>
  <si>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</si>
  <si>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</si>
  <si>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</si>
  <si>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</si>
  <si>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</si>
  <si>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</si>
  <si>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</si>
  <si>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</si>
  <si>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</si>
  <si>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</si>
  <si>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</si>
  <si>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</si>
  <si>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</si>
  <si>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</si>
  <si>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</si>
  <si>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</si>
  <si>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</si>
  <si>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</si>
  <si>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</si>
  <si>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</si>
  <si>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</si>
  <si>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</si>
  <si>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</si>
  <si>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</si>
  <si>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</si>
  <si>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</si>
  <si>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</si>
  <si>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</si>
  <si>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</si>
  <si>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</si>
  <si>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</si>
  <si>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</si>
  <si>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</si>
  <si>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</si>
  <si>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</si>
  <si>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</si>
  <si>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</si>
  <si>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</si>
  <si>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</si>
  <si>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</si>
  <si>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</si>
  <si>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</si>
  <si>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</si>
  <si>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</si>
  <si>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</si>
  <si>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</si>
  <si>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</si>
  <si>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</si>
  <si>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</si>
  <si>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</si>
  <si>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</si>
  <si>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</si>
  <si>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</si>
  <si>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</si>
  <si>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</si>
  <si>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</si>
  <si>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</si>
  <si>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</si>
  <si>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</si>
  <si>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</si>
  <si>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</si>
  <si>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</si>
  <si>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</si>
  <si>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</si>
  <si>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</si>
  <si>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</si>
  <si>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</si>
  <si>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</si>
  <si>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</si>
  <si>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</si>
  <si>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</si>
  <si>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</si>
  <si>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</si>
  <si>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</si>
  <si>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</si>
  <si>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</si>
  <si>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</si>
  <si>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</si>
  <si>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</si>
  <si>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</si>
  <si>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</si>
  <si>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</si>
  <si>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</si>
  <si>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</si>
  <si>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</si>
  <si>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</si>
  <si>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</si>
  <si>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</si>
  <si>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</si>
  <si>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</si>
  <si>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</si>
  <si>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</si>
  <si>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</si>
  <si>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</si>
  <si>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</si>
  <si>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</si>
  <si>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</si>
  <si>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</si>
  <si>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</si>
  <si>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</si>
  <si>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</si>
  <si>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</si>
  <si>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</si>
  <si>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</si>
  <si>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</si>
  <si>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</si>
  <si>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</si>
  <si>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</si>
  <si>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</si>
  <si>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</si>
  <si>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</si>
  <si>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</si>
  <si>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</si>
  <si>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</si>
  <si>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</si>
  <si>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</si>
  <si>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</si>
  <si>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</si>
  <si>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</si>
  <si>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</si>
  <si>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</si>
  <si>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</si>
  <si>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</si>
  <si>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</si>
  <si>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</si>
  <si>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</si>
  <si>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</si>
  <si>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</si>
  <si>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</si>
  <si>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</si>
  <si>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</si>
  <si>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</si>
  <si>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</si>
  <si>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</si>
  <si>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</si>
  <si>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</si>
  <si>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</si>
  <si>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</si>
  <si>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</si>
  <si>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</si>
  <si>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</si>
  <si>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</si>
  <si>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</si>
  <si>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</si>
  <si>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</si>
  <si>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</si>
  <si>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</si>
  <si>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</si>
  <si>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</si>
  <si>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</si>
  <si>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</si>
  <si>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</si>
  <si>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</si>
  <si>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</si>
  <si>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</si>
  <si>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</si>
  <si>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</si>
  <si>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</si>
  <si>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</si>
  <si>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</si>
  <si>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</si>
  <si>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</si>
  <si>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</si>
  <si>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</si>
  <si>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</si>
  <si>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</si>
  <si>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</si>
  <si>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</si>
  <si>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</si>
  <si>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</si>
  <si>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</si>
  <si>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</si>
  <si>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</si>
  <si>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</si>
  <si>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</si>
  <si>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</si>
  <si>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</si>
  <si>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</si>
  <si>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</si>
  <si>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</si>
  <si>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</si>
  <si>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</si>
  <si>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</si>
  <si>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</si>
  <si>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</si>
  <si>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</si>
  <si>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</si>
  <si>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</si>
  <si>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</si>
  <si>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</si>
  <si>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</si>
  <si>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</si>
  <si>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</si>
  <si>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</si>
  <si>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</si>
  <si>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</si>
  <si>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</si>
  <si>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</si>
  <si>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</si>
  <si>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</si>
  <si>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</si>
  <si>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</si>
  <si>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</si>
  <si>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</si>
  <si>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</si>
  <si>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</si>
  <si>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</si>
  <si>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</si>
  <si>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</si>
  <si>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</si>
  <si>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</si>
  <si>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</si>
  <si>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</si>
  <si>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</si>
  <si>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</si>
  <si>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</si>
  <si>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</si>
  <si>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</si>
  <si>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</si>
  <si>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</si>
  <si>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</si>
  <si>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</si>
  <si>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</si>
  <si>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</si>
  <si>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</si>
  <si>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</si>
  <si>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</si>
  <si>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</si>
  <si>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</si>
  <si>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</si>
  <si>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</si>
  <si>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</si>
  <si>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</si>
  <si>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</si>
  <si>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</si>
  <si>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</si>
  <si>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</si>
  <si>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</si>
  <si>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</si>
  <si>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</si>
  <si>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</si>
  <si>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</si>
  <si>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</si>
  <si>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</si>
  <si>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</si>
  <si>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</si>
  <si>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</si>
  <si>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</si>
  <si>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</si>
  <si>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</si>
  <si>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</si>
  <si>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</si>
  <si>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</si>
  <si>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</si>
  <si>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</si>
  <si>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</si>
  <si>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</si>
  <si>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</si>
  <si>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</si>
  <si>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</si>
  <si>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</si>
  <si>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</si>
  <si>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</si>
  <si>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</si>
  <si>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</si>
  <si>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</si>
  <si>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</si>
  <si>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</si>
  <si>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</si>
  <si>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</si>
  <si>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</si>
  <si>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</si>
  <si>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</si>
  <si>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</si>
  <si>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</si>
  <si>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</si>
  <si>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</si>
  <si>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</si>
  <si>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</si>
  <si>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</si>
  <si>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</si>
  <si>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</si>
  <si>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</si>
  <si>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</si>
  <si>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</si>
  <si>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</si>
  <si>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</si>
  <si>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</si>
  <si>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</si>
  <si>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</si>
  <si>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</si>
  <si>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</si>
  <si>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</si>
  <si>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</si>
  <si>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</si>
  <si>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</si>
  <si>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</si>
  <si>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</si>
  <si>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</si>
  <si>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</si>
  <si>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</si>
  <si>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</si>
  <si>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</si>
  <si>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</si>
  <si>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</si>
  <si>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</si>
  <si>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</si>
  <si>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</si>
  <si>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</si>
  <si>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</si>
  <si>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</si>
  <si>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</si>
  <si>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</si>
  <si>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</si>
  <si>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</si>
  <si>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</si>
  <si>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</si>
  <si>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</si>
  <si>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</si>
  <si>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</si>
  <si>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</si>
  <si>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</si>
  <si>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</si>
  <si>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</si>
  <si>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</si>
  <si>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</si>
  <si>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</si>
  <si>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</si>
  <si>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</si>
  <si>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</si>
  <si>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</si>
  <si>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</si>
  <si>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</si>
  <si>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</si>
  <si>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</si>
  <si>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</si>
  <si>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</si>
  <si>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</si>
  <si>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</si>
  <si>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</si>
  <si>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</si>
  <si>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</si>
  <si>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</si>
  <si>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</si>
  <si>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</si>
  <si>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</si>
  <si>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</si>
  <si>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</si>
  <si>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</si>
  <si>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</si>
  <si>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</si>
  <si>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</si>
  <si>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</si>
  <si>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</si>
  <si>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</si>
  <si>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</si>
  <si>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</si>
  <si>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</si>
  <si>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</si>
  <si>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</si>
  <si>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</si>
  <si>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</si>
  <si>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</si>
  <si>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</si>
  <si>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</si>
  <si>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</si>
  <si>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</si>
  <si>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</si>
  <si>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</si>
  <si>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</si>
  <si>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</si>
  <si>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</si>
  <si>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</si>
  <si>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</si>
  <si>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</si>
  <si>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</si>
  <si>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</si>
  <si>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</si>
  <si>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</si>
  <si>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</si>
  <si>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</si>
  <si>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</si>
  <si>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</si>
  <si>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</si>
  <si>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</si>
  <si>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</si>
  <si>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</si>
  <si>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</si>
  <si>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</si>
  <si>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</si>
  <si>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</si>
  <si>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</si>
  <si>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</si>
  <si>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</si>
  <si>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</si>
  <si>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</si>
  <si>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</si>
  <si>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</si>
  <si>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</si>
  <si>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</si>
  <si>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</si>
  <si>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</si>
  <si>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</si>
  <si>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</si>
  <si>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</si>
  <si>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</si>
  <si>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</si>
  <si>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</si>
  <si>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</si>
  <si>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</si>
  <si>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</si>
  <si>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</si>
  <si>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</si>
  <si>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</si>
  <si>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</si>
  <si>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</si>
  <si>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</si>
  <si>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</si>
  <si>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</si>
  <si>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</si>
  <si>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</si>
  <si>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</si>
  <si>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</si>
  <si>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</si>
  <si>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</si>
  <si>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</si>
  <si>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</si>
  <si>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</si>
  <si>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</si>
  <si>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</si>
  <si>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</si>
  <si>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</si>
  <si>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</si>
  <si>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</si>
  <si>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</si>
  <si>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</si>
  <si>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</si>
  <si>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</si>
  <si>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</si>
  <si>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</si>
  <si>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</si>
  <si>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</si>
  <si>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</si>
  <si>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</si>
  <si>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</si>
  <si>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</si>
  <si>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</si>
  <si>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</si>
  <si>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</si>
  <si>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</si>
  <si>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</si>
  <si>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</si>
  <si>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</si>
  <si>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</si>
  <si>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</si>
  <si>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</si>
  <si>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</si>
  <si>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</si>
  <si>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</si>
  <si>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</si>
  <si>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</si>
  <si>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</si>
  <si>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</si>
  <si>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</si>
  <si>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</si>
  <si>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</si>
  <si>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</si>
  <si>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</si>
  <si>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</si>
  <si>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</si>
  <si>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</si>
  <si>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</si>
  <si>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</si>
  <si>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</si>
  <si>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</si>
  <si>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</si>
  <si>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</si>
  <si>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</si>
  <si>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</si>
  <si>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</si>
  <si>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</si>
  <si>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</si>
  <si>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</si>
  <si>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</si>
  <si>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</si>
  <si>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</si>
  <si>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</si>
  <si>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</si>
  <si>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</si>
  <si>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</si>
  <si>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</si>
  <si>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</si>
  <si>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</si>
  <si>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</si>
  <si>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</si>
  <si>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</si>
  <si>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</si>
  <si>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</si>
  <si>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</si>
  <si>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</si>
  <si>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</si>
  <si>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</si>
  <si>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</si>
  <si>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</si>
  <si>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</si>
  <si>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</si>
  <si>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</si>
  <si>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</si>
  <si>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</si>
  <si>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</si>
  <si>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</si>
  <si>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</si>
  <si>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</si>
  <si>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</si>
  <si>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</si>
  <si>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</si>
  <si>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</si>
  <si>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</si>
  <si>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</si>
  <si>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</si>
  <si>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</si>
  <si>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</si>
  <si>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</si>
  <si>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</si>
  <si>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</si>
  <si>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</si>
  <si>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</si>
  <si>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</si>
  <si>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</si>
  <si>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</si>
  <si>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</si>
  <si>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</si>
  <si>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</si>
  <si>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</si>
  <si>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</si>
  <si>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</si>
  <si>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</si>
  <si>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</si>
  <si>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</si>
  <si>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</si>
  <si>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</si>
  <si>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</si>
  <si>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</si>
  <si>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</si>
  <si>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</si>
  <si>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</si>
  <si>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</si>
  <si>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</si>
  <si>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</si>
  <si>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</si>
  <si>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</si>
  <si>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</si>
  <si>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</si>
  <si>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</si>
  <si>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</si>
  <si>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</si>
  <si>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</si>
  <si>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</si>
  <si>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</si>
  <si>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</si>
  <si>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</si>
  <si>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</si>
  <si>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</si>
  <si>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</si>
  <si>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</si>
  <si>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</si>
  <si>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</si>
  <si>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</si>
  <si>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</si>
  <si>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</si>
  <si>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</si>
  <si>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</si>
  <si>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</si>
  <si>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</si>
  <si>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</si>
  <si>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</si>
  <si>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</si>
  <si>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</si>
  <si>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</si>
  <si>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</si>
  <si>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</si>
  <si>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</si>
  <si>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</si>
  <si>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</si>
  <si>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</si>
  <si>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</si>
  <si>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</si>
  <si>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</si>
  <si>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</si>
  <si>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</si>
  <si>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</si>
  <si>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</si>
  <si>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</si>
  <si>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</si>
  <si>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</si>
  <si>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</si>
  <si>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</si>
  <si>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</si>
  <si>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</si>
  <si>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</si>
  <si>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</si>
  <si>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</si>
  <si>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</si>
  <si>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</si>
  <si>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</si>
  <si>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</si>
  <si>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</si>
  <si>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</si>
  <si>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</si>
  <si>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</si>
  <si>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</si>
  <si>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</si>
  <si>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</si>
  <si>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</si>
  <si>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</si>
  <si>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</si>
  <si>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</si>
  <si>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</si>
  <si>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</si>
  <si>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</si>
  <si>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</si>
  <si>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</si>
  <si>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</si>
  <si>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</si>
  <si>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</si>
  <si>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</si>
  <si>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</si>
  <si>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</si>
  <si>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</si>
  <si>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</si>
  <si>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</si>
  <si>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</si>
  <si>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</si>
  <si>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</si>
  <si>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</si>
  <si>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</si>
  <si>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</si>
  <si>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</si>
  <si>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</si>
  <si>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</si>
  <si>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</si>
  <si>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</si>
  <si>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</si>
  <si>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</si>
  <si>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</si>
  <si>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</si>
  <si>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</si>
  <si>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</si>
  <si>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</si>
  <si>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</si>
  <si>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</si>
  <si>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</si>
  <si>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</si>
  <si>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</si>
  <si>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</si>
  <si>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</si>
  <si>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</si>
  <si>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</si>
  <si>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</si>
  <si>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</si>
  <si>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</si>
  <si>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</si>
  <si>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</si>
  <si>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</si>
  <si>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</si>
  <si>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</si>
  <si>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</si>
  <si>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</si>
  <si>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</si>
  <si>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</si>
  <si>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</si>
  <si>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</si>
  <si>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</si>
  <si>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</si>
  <si>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</si>
  <si>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</si>
  <si>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</si>
  <si>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</si>
  <si>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</si>
  <si>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</si>
  <si>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</si>
  <si>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</si>
  <si>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</si>
  <si>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</si>
  <si>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</si>
  <si>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</si>
  <si>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</si>
  <si>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</si>
  <si>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</si>
  <si>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</si>
  <si>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</si>
  <si>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</si>
  <si>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</si>
  <si>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</si>
  <si>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</si>
  <si>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</si>
  <si>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</si>
  <si>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</si>
  <si>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</si>
  <si>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</si>
  <si>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</si>
  <si>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</si>
  <si>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</si>
  <si>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</si>
  <si>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</si>
  <si>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</si>
  <si>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</si>
  <si>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</si>
  <si>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</si>
  <si>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</si>
  <si>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</si>
  <si>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</si>
  <si>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</si>
  <si>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</si>
  <si>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</si>
  <si>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</si>
  <si>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</si>
  <si>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</si>
  <si>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</si>
  <si>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</si>
  <si>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</si>
  <si>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</si>
  <si>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</si>
  <si>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</si>
  <si>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</si>
  <si>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</si>
  <si>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</si>
  <si>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</si>
  <si>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</si>
  <si>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</si>
  <si>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</si>
  <si>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</si>
  <si>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</si>
  <si>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</si>
  <si>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</si>
  <si>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</si>
  <si>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</si>
  <si>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</si>
  <si>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</si>
  <si>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</si>
  <si>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</si>
  <si>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</si>
  <si>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</si>
  <si>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</si>
  <si>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</si>
  <si>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</si>
  <si>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</si>
  <si>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</si>
  <si>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</si>
  <si>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</si>
  <si>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</si>
  <si>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</si>
  <si>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</si>
  <si>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</si>
  <si>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</si>
  <si>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</si>
  <si>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</si>
  <si>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</si>
  <si>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</si>
  <si>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</si>
  <si>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</si>
  <si>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</si>
  <si>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</si>
  <si>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</si>
  <si>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</si>
  <si>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</si>
  <si>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</si>
  <si>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</si>
  <si>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</si>
  <si>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</si>
  <si>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</si>
  <si>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</si>
  <si>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</si>
  <si>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</si>
  <si>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</si>
  <si>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</si>
  <si>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</si>
  <si>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</si>
  <si>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</si>
  <si>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</si>
  <si>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</si>
  <si>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</si>
  <si>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</si>
  <si>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</si>
  <si>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</si>
  <si>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</si>
  <si>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</si>
  <si>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</si>
  <si>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</si>
  <si>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</si>
  <si>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</si>
  <si>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</si>
  <si>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</si>
  <si>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</si>
  <si>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</si>
  <si>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</si>
  <si>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</si>
  <si>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</si>
  <si>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</si>
  <si>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</si>
  <si>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</si>
  <si>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</si>
  <si>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</si>
  <si>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</si>
  <si>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</si>
  <si>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</si>
  <si>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</si>
  <si>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</si>
  <si>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</si>
  <si>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</si>
  <si>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</si>
  <si>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</si>
  <si>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</si>
  <si>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</si>
  <si>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</si>
  <si>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</si>
  <si>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</si>
  <si>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</si>
  <si>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</si>
  <si>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</si>
  <si>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</si>
  <si>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</si>
  <si>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</si>
  <si>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</si>
  <si>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</si>
  <si>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</si>
  <si>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</si>
  <si>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</si>
  <si>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</si>
  <si>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</si>
  <si>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</si>
  <si>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</si>
  <si>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</si>
  <si>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</si>
  <si>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</si>
  <si>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</si>
  <si>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</si>
  <si>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</si>
  <si>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</si>
  <si>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</si>
  <si>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</si>
  <si>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</si>
  <si>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</si>
  <si>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</si>
  <si>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</si>
  <si>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</si>
  <si>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</si>
  <si>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</si>
  <si>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</si>
  <si>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</si>
  <si>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</si>
  <si>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</si>
  <si>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</si>
  <si>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</si>
  <si>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</si>
  <si>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</si>
  <si>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</si>
  <si>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</si>
  <si>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</si>
  <si>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</si>
  <si>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</si>
  <si>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</si>
  <si>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</si>
  <si>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</si>
  <si>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</si>
  <si>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</si>
  <si>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</si>
  <si>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</si>
  <si>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</si>
  <si>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</si>
  <si>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</si>
  <si>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</si>
  <si>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</si>
  <si>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</si>
  <si>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</si>
  <si>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</si>
  <si>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</si>
  <si>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</si>
  <si>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</si>
  <si>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</si>
  <si>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</si>
  <si>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</si>
  <si>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</si>
  <si>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</si>
  <si>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</si>
  <si>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</si>
  <si>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</si>
  <si>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</si>
  <si>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</si>
  <si>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</si>
  <si>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</si>
  <si>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</si>
  <si>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</si>
  <si>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</si>
  <si>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</si>
  <si>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</si>
  <si>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</si>
  <si>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</si>
  <si>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</si>
  <si>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</si>
  <si>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</si>
  <si>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</si>
  <si>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</si>
  <si>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</si>
  <si>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</si>
  <si>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</si>
  <si>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</si>
  <si>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</si>
  <si>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</si>
  <si>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</si>
  <si>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</si>
  <si>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</si>
  <si>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</si>
  <si>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</si>
  <si>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</si>
  <si>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</si>
  <si>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</si>
  <si>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</si>
  <si>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</si>
  <si>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</si>
  <si>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</si>
  <si>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</si>
  <si>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</si>
  <si>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</si>
  <si>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</si>
  <si>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</si>
  <si>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</si>
  <si>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</si>
  <si>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</si>
  <si>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</si>
  <si>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</si>
  <si>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</si>
  <si>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</si>
  <si>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</si>
  <si>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</si>
  <si>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</si>
  <si>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</si>
  <si>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</si>
  <si>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</si>
  <si>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</si>
  <si>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</si>
  <si>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</si>
  <si>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</si>
  <si>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</si>
  <si>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</si>
  <si>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</si>
  <si>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</si>
  <si>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</si>
  <si>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</si>
  <si>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</si>
  <si>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</si>
  <si>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</si>
  <si>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</si>
  <si>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</si>
  <si>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</si>
  <si>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</si>
  <si>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</si>
  <si>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</si>
  <si>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</si>
  <si>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</si>
  <si>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</si>
  <si>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</si>
  <si>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</si>
  <si>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</si>
  <si>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</si>
  <si>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</si>
  <si>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</si>
  <si>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</si>
  <si>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</si>
  <si>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</si>
  <si>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</si>
  <si>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</si>
  <si>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</si>
  <si>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</si>
  <si>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</si>
  <si>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</si>
  <si>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</si>
  <si>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</si>
  <si>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</si>
  <si>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</si>
  <si>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</si>
  <si>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</si>
  <si>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</si>
  <si>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</si>
  <si>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</si>
  <si>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</si>
  <si>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</si>
  <si>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</si>
  <si>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</si>
  <si>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</si>
  <si>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</si>
  <si>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</si>
  <si>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</si>
  <si>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</si>
  <si>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</si>
  <si>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</si>
  <si>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</si>
  <si>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</si>
  <si>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</si>
  <si>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</si>
  <si>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</si>
  <si>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</si>
  <si>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</si>
  <si>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</si>
  <si>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</si>
  <si>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</si>
  <si>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</si>
  <si>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</si>
  <si>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</si>
  <si>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</si>
  <si>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</si>
  <si>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</si>
  <si>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</si>
  <si>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</si>
  <si>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</si>
  <si>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</si>
  <si>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</si>
  <si>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</si>
  <si>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</si>
  <si>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</si>
  <si>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</si>
  <si>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</si>
  <si>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</si>
  <si>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</si>
  <si>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</si>
  <si>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</si>
  <si>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</si>
  <si>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</si>
  <si>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</si>
  <si>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</si>
  <si>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</si>
  <si>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</si>
  <si>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</si>
  <si>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</si>
  <si>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</si>
  <si>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</si>
  <si>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</si>
  <si>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</si>
  <si>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</si>
  <si>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</si>
  <si>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</si>
  <si>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</si>
  <si>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</si>
  <si>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</si>
  <si>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</si>
  <si>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</si>
  <si>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</si>
  <si>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</si>
  <si>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</si>
  <si>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</si>
  <si>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</si>
  <si>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</si>
  <si>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</si>
  <si>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</si>
  <si>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</si>
  <si>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</si>
  <si>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</si>
  <si>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</si>
  <si>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</si>
  <si>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</si>
  <si>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</si>
  <si>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</si>
  <si>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</si>
  <si>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</si>
  <si>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</si>
  <si>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</si>
  <si>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</si>
  <si>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</si>
  <si>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</si>
  <si>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</si>
  <si>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</si>
  <si>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</si>
  <si>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</si>
  <si>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</si>
  <si>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</si>
  <si>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</si>
  <si>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</si>
  <si>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</si>
  <si>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</si>
  <si>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</si>
  <si>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</si>
  <si>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</si>
  <si>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</si>
  <si>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</si>
  <si>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</si>
  <si>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</si>
  <si>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</si>
  <si>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</si>
  <si>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</si>
  <si>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</si>
  <si>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</si>
  <si>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</si>
  <si>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</si>
  <si>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</si>
  <si>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</si>
  <si>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</si>
  <si>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</si>
  <si>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</si>
  <si>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</si>
  <si>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</si>
  <si>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</si>
  <si>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</si>
  <si>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</si>
  <si>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</si>
  <si>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</si>
  <si>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</si>
  <si>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</si>
  <si>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</si>
  <si>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</si>
  <si>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</si>
  <si>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</si>
  <si>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</si>
  <si>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</si>
  <si>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</si>
  <si>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</si>
  <si>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</si>
  <si>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</si>
  <si>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</si>
  <si>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</si>
  <si>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</si>
  <si>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</si>
  <si>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</si>
  <si>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</si>
  <si>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</si>
  <si>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</si>
  <si>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</si>
  <si>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</si>
  <si>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</si>
  <si>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</si>
  <si>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</si>
  <si>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</si>
  <si>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</si>
  <si>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</si>
  <si>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</si>
  <si>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</si>
  <si>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</si>
  <si>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</si>
  <si>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</si>
  <si>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</si>
  <si>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</si>
  <si>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</si>
  <si>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</si>
  <si>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</si>
  <si>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</si>
  <si>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</si>
  <si>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</si>
  <si>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</si>
  <si>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</si>
  <si>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</si>
  <si>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</si>
  <si>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</si>
  <si>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</si>
  <si>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</si>
  <si>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</si>
  <si>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</si>
  <si>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</si>
  <si>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</si>
  <si>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</si>
  <si>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</si>
  <si>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</si>
  <si>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</si>
  <si>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</si>
  <si>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</si>
  <si>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</si>
  <si>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</si>
  <si>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</si>
  <si>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</si>
  <si>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</si>
  <si>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</si>
  <si>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</si>
  <si>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</si>
  <si>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</si>
  <si>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</si>
  <si>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</si>
  <si>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</si>
  <si>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</si>
  <si>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</si>
  <si>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</si>
  <si>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</si>
  <si>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</si>
  <si>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</si>
  <si>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</si>
  <si>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</si>
  <si>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</si>
  <si>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</si>
  <si>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</si>
  <si>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</si>
  <si>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</si>
  <si>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</si>
  <si>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</si>
  <si>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</si>
  <si>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</si>
  <si>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</si>
  <si>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</si>
  <si>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</si>
  <si>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</si>
  <si>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</si>
  <si>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</si>
  <si>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</si>
  <si>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</si>
  <si>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</si>
  <si>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</si>
  <si>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</si>
  <si>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</si>
  <si>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</si>
  <si>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</si>
  <si>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</si>
  <si>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</si>
  <si>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</si>
  <si>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</si>
  <si>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</si>
  <si>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</si>
  <si>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</si>
  <si>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</si>
  <si>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</si>
  <si>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</si>
  <si>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</si>
  <si>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</si>
  <si>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</si>
  <si>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</si>
  <si>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</si>
  <si>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</si>
  <si>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</si>
  <si>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</si>
  <si>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</si>
  <si>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</si>
  <si>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</si>
  <si>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</si>
  <si>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</si>
  <si>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</si>
  <si>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</si>
  <si>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</si>
  <si>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</si>
  <si>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</si>
  <si>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</si>
  <si>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</si>
  <si>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</si>
  <si>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</si>
  <si>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</si>
  <si>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</si>
  <si>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</si>
  <si>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</si>
  <si>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</si>
  <si>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</si>
  <si>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</si>
  <si>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</si>
  <si>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</si>
  <si>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</si>
  <si>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</si>
  <si>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</si>
  <si>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</si>
  <si>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</si>
  <si>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</si>
  <si>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</si>
  <si>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</si>
  <si>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</si>
  <si>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</si>
  <si>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</si>
  <si>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</si>
  <si>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</si>
  <si>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</si>
  <si>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</si>
  <si>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</si>
  <si>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</si>
  <si>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</si>
  <si>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</si>
  <si>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</si>
  <si>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</si>
  <si>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</si>
  <si>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</si>
  <si>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</si>
  <si>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</si>
  <si>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</si>
  <si>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</si>
  <si>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</si>
  <si>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</si>
  <si>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</si>
  <si>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</si>
  <si>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</si>
  <si>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</si>
  <si>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</si>
  <si>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</si>
  <si>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</si>
  <si>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</si>
  <si>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</si>
  <si>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</si>
  <si>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</si>
  <si>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</si>
  <si>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</si>
  <si>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</si>
  <si>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</si>
  <si>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</si>
  <si>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</si>
  <si>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</si>
  <si>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</si>
  <si>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</si>
  <si>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</si>
  <si>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</si>
  <si>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</si>
  <si>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</si>
  <si>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</si>
  <si>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</si>
  <si>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</si>
  <si>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</si>
  <si>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</si>
  <si>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</si>
  <si>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</si>
  <si>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</si>
  <si>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</si>
  <si>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</si>
  <si>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</si>
  <si>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</si>
  <si>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</si>
  <si>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</si>
  <si>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</si>
  <si>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</si>
  <si>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</si>
  <si>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</si>
  <si>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</si>
  <si>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</si>
  <si>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</si>
  <si>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</si>
  <si>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</si>
  <si>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</si>
  <si>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</si>
  <si>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</si>
  <si>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</si>
  <si>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</si>
  <si>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</si>
  <si>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</si>
  <si>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</si>
  <si>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</si>
  <si>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</si>
  <si>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</si>
  <si>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</si>
  <si>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</si>
  <si>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</si>
  <si>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</si>
  <si>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</si>
  <si>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</si>
  <si>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</si>
  <si>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</si>
  <si>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</si>
  <si>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</si>
  <si>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</si>
  <si>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</si>
  <si>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</si>
  <si>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</si>
  <si>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</si>
  <si>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</si>
  <si>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</si>
  <si>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</si>
  <si>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</si>
  <si>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</si>
  <si>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</si>
  <si>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</si>
  <si>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</si>
  <si>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</si>
  <si>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</si>
  <si>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</si>
  <si>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</si>
  <si>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</si>
  <si>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</si>
  <si>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</si>
  <si>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</si>
  <si>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</si>
  <si>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</si>
  <si>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</si>
  <si>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</si>
  <si>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</si>
  <si>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</si>
  <si>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</si>
  <si>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</si>
  <si>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</si>
  <si>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</si>
  <si>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</si>
  <si>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</si>
  <si>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</si>
  <si>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</si>
  <si>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</si>
  <si>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</si>
  <si>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</si>
  <si>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</si>
  <si>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</si>
  <si>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</si>
  <si>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</si>
  <si>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</si>
  <si>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</si>
  <si>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</si>
  <si>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</si>
  <si>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</si>
  <si>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</si>
  <si>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</si>
  <si>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</si>
  <si>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</si>
  <si>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</si>
  <si>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</si>
  <si>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</si>
  <si>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</si>
  <si>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</si>
  <si>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</si>
  <si>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</si>
  <si>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</si>
  <si>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</si>
  <si>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</si>
  <si>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</si>
  <si>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</si>
  <si>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</si>
  <si>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</si>
  <si>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</si>
  <si>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</si>
  <si>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</si>
  <si>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</si>
  <si>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</si>
  <si>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</si>
  <si>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</si>
  <si>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</si>
  <si>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</si>
  <si>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</si>
  <si>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</si>
  <si>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</si>
  <si>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</si>
  <si>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</si>
  <si>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</si>
  <si>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</si>
  <si>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</si>
  <si>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</si>
  <si>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</si>
  <si>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</si>
  <si>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</si>
  <si>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</si>
  <si>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</si>
  <si>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</si>
  <si>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</si>
  <si>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</si>
  <si>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</si>
  <si>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</si>
  <si>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</si>
  <si>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</si>
  <si>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</si>
  <si>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</si>
  <si>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</si>
  <si>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</si>
  <si>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</si>
  <si>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</si>
  <si>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</si>
  <si>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</si>
  <si>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</si>
  <si>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</si>
  <si>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</si>
  <si>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</si>
  <si>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</si>
  <si>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</si>
  <si>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</si>
  <si>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</si>
  <si>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</si>
  <si>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</si>
  <si>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</si>
  <si>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</si>
  <si>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</si>
  <si>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</si>
  <si>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</si>
  <si>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</si>
  <si>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</si>
  <si>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</si>
  <si>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</si>
  <si>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</si>
  <si>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</si>
  <si>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</si>
  <si>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</si>
  <si>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</si>
  <si>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</si>
  <si>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</si>
  <si>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</si>
  <si>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</si>
  <si>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</si>
  <si>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</si>
  <si>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</si>
  <si>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</si>
  <si>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</si>
  <si>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</si>
  <si>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</si>
  <si>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</si>
  <si>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</si>
  <si>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</si>
  <si>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</si>
  <si>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</si>
  <si>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</si>
  <si>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</si>
  <si>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</si>
  <si>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</si>
  <si>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</si>
  <si>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</si>
  <si>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</si>
  <si>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</si>
  <si>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</si>
  <si>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</si>
  <si>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</si>
  <si>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</si>
  <si>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</si>
  <si>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</si>
  <si>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</si>
  <si>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</si>
  <si>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</si>
  <si>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</si>
  <si>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</si>
  <si>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</si>
  <si>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</si>
  <si>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</si>
  <si>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</si>
  <si>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</si>
  <si>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</si>
  <si>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</si>
  <si>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</si>
  <si>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</si>
  <si>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</si>
  <si>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</si>
  <si>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</si>
  <si>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</si>
  <si>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</si>
  <si>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</si>
  <si>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</si>
  <si>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</si>
  <si>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</si>
  <si>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</si>
  <si>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</si>
  <si>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</si>
  <si>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</si>
  <si>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</si>
  <si>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</si>
  <si>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</si>
  <si>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</si>
  <si>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</si>
  <si>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</si>
  <si>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</si>
  <si>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</si>
  <si>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</si>
  <si>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</si>
  <si>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</si>
  <si>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</si>
  <si>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</si>
  <si>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</si>
  <si>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</si>
  <si>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</si>
  <si>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</si>
  <si>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</si>
  <si>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</si>
  <si>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</si>
  <si>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</si>
  <si>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</si>
  <si>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</si>
  <si>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</si>
  <si>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</si>
  <si>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</si>
  <si>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</si>
  <si>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</si>
  <si>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</si>
  <si>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</si>
  <si>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</si>
  <si>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</si>
  <si>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</si>
  <si>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</si>
  <si>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</si>
  <si>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</si>
  <si>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</si>
  <si>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</si>
  <si>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</si>
  <si>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</si>
  <si>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</si>
  <si>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</si>
  <si>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</si>
  <si>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</si>
  <si>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</si>
  <si>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</si>
  <si>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</si>
  <si>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</si>
  <si>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</si>
  <si>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</si>
  <si>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</si>
  <si>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</si>
  <si>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</si>
  <si>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</si>
  <si>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</si>
  <si>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</si>
  <si>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</si>
  <si>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</si>
  <si>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</si>
  <si>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</si>
  <si>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</si>
  <si>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</si>
  <si>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</si>
  <si>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</si>
  <si>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</si>
  <si>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</si>
  <si>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</si>
  <si>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</si>
  <si>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</si>
  <si>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</si>
  <si>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</si>
  <si>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</si>
  <si>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</si>
  <si>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</si>
  <si>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</si>
  <si>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</si>
  <si>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</si>
  <si>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</si>
  <si>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</si>
  <si>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</si>
  <si>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</si>
  <si>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</si>
  <si>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</si>
  <si>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</si>
  <si>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</si>
  <si>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</si>
  <si>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</si>
  <si>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</si>
  <si>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</si>
  <si>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</si>
  <si>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</si>
  <si>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</si>
  <si>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</si>
  <si>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</si>
  <si>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</si>
  <si>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</si>
  <si>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</si>
  <si>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</si>
  <si>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</si>
  <si>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</si>
  <si>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</si>
  <si>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</si>
  <si>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</si>
  <si>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</si>
  <si>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</si>
  <si>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</si>
  <si>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</si>
  <si>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</si>
  <si>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</si>
  <si>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</si>
  <si>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</si>
  <si>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</si>
  <si>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</si>
  <si>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</si>
  <si>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</si>
  <si>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</si>
  <si>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</si>
  <si>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</si>
  <si>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</si>
  <si>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</si>
  <si>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</si>
  <si>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</si>
  <si>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</si>
  <si>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</si>
  <si>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</si>
  <si>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</si>
  <si>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</si>
  <si>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</si>
  <si>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</si>
  <si>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</si>
  <si>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</si>
  <si>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</si>
  <si>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</si>
  <si>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</si>
  <si>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</si>
  <si>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</si>
  <si>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</si>
  <si>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</si>
  <si>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</si>
  <si>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</si>
  <si>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</si>
  <si>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</si>
  <si>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</si>
  <si>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</si>
  <si>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</si>
  <si>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</si>
  <si>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</si>
  <si>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</si>
  <si>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</si>
  <si>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</si>
  <si>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</si>
  <si>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</si>
  <si>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</si>
  <si>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</si>
  <si>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</si>
  <si>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</si>
  <si>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</si>
  <si>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</si>
  <si>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</si>
  <si>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</si>
  <si>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</si>
  <si>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</si>
  <si>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</si>
  <si>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</si>
  <si>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</si>
  <si>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</si>
  <si>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</si>
  <si>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</si>
  <si>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</si>
  <si>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</si>
  <si>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</si>
  <si>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</si>
  <si>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</si>
  <si>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</si>
  <si>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</si>
  <si>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</si>
  <si>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</si>
  <si>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</si>
  <si>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</si>
  <si>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</si>
  <si>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</si>
  <si>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</si>
  <si>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</si>
  <si>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</si>
  <si>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</si>
  <si>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</si>
  <si>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</si>
  <si>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</si>
  <si>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</si>
  <si>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</si>
  <si>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</si>
  <si>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</si>
  <si>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</si>
  <si>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</si>
  <si>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</si>
  <si>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</si>
  <si>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</si>
  <si>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</si>
  <si>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</si>
  <si>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</si>
  <si>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</si>
  <si>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</si>
  <si>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</si>
  <si>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</si>
  <si>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</si>
  <si>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</si>
  <si>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</si>
  <si>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</si>
  <si>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</si>
  <si>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</si>
  <si>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</si>
  <si>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</si>
  <si>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</si>
  <si>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</si>
  <si>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</si>
  <si>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</si>
  <si>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</si>
  <si>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</si>
  <si>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</si>
  <si>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</si>
  <si>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</si>
  <si>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</si>
  <si>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</si>
  <si>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</si>
  <si>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</si>
  <si>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</si>
  <si>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</si>
  <si>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</si>
  <si>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</si>
  <si>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</si>
  <si>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</si>
  <si>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</si>
  <si>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</si>
  <si>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</si>
  <si>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</si>
  <si>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</si>
  <si>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</si>
  <si>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</si>
  <si>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</si>
  <si>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</si>
  <si>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</si>
  <si>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</si>
  <si>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</si>
  <si>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</si>
  <si>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</si>
  <si>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</si>
  <si>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</si>
  <si>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</si>
  <si>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</si>
  <si>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</si>
  <si>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</si>
  <si>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</si>
  <si>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</si>
  <si>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</si>
  <si>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</si>
  <si>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</si>
  <si>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</si>
  <si>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</si>
  <si>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</si>
  <si>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</si>
  <si>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</si>
  <si>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</si>
  <si>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</si>
  <si>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</si>
  <si>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</si>
  <si>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</si>
  <si>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</si>
  <si>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</si>
  <si>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</si>
  <si>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</si>
  <si>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</si>
  <si>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</si>
  <si>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</si>
  <si>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</si>
  <si>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</si>
  <si>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</si>
  <si>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</si>
  <si>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</si>
  <si>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</si>
  <si>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</si>
  <si>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</si>
  <si>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</si>
  <si>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</si>
  <si>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</si>
  <si>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</si>
  <si>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</si>
  <si>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</si>
  <si>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</si>
  <si>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</si>
  <si>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</si>
  <si>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</si>
  <si>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</si>
  <si>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</si>
  <si>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</si>
  <si>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</si>
  <si>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</si>
  <si>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</si>
  <si>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</si>
  <si>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</si>
  <si>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</si>
  <si>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</si>
  <si>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</si>
  <si>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</si>
  <si>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</si>
  <si>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</si>
  <si>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</si>
  <si>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</si>
  <si>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</si>
  <si>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</si>
  <si>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</si>
  <si>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</si>
  <si>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</si>
  <si>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</si>
  <si>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</si>
  <si>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</si>
  <si>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</si>
  <si>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</si>
  <si>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</si>
  <si>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</si>
  <si>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</si>
  <si>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</si>
  <si>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</si>
  <si>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</si>
  <si>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</si>
  <si>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</si>
  <si>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</si>
  <si>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</si>
  <si>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</si>
  <si>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</si>
  <si>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</si>
  <si>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</si>
  <si>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</si>
  <si>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</si>
  <si>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</si>
  <si>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</si>
  <si>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</si>
  <si>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</si>
  <si>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</si>
  <si>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</si>
  <si>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</si>
  <si>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</si>
  <si>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</si>
  <si>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</si>
  <si>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</si>
  <si>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</si>
  <si>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</si>
  <si>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</si>
  <si>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</si>
  <si>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</si>
  <si>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</si>
  <si>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</si>
  <si>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</si>
  <si>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</si>
  <si>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</si>
  <si>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</si>
  <si>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</si>
  <si>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</si>
  <si>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</si>
  <si>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</si>
  <si>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</si>
  <si>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</si>
  <si>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</si>
  <si>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</si>
  <si>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</si>
  <si>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</si>
  <si>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</si>
  <si>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</si>
  <si>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</si>
  <si>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</si>
  <si>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</si>
  <si>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</si>
  <si>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</si>
  <si>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</si>
  <si>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</si>
  <si>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</si>
  <si>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</si>
  <si>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</si>
  <si>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</si>
  <si>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</si>
  <si>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</si>
  <si>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</si>
  <si>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</si>
  <si>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</si>
  <si>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</si>
  <si>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</si>
  <si>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</si>
  <si>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</si>
  <si>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</si>
  <si>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</si>
  <si>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</si>
  <si>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</si>
  <si>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</si>
  <si>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</si>
  <si>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</si>
  <si>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</si>
  <si>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</si>
  <si>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</si>
  <si>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</si>
  <si>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</si>
  <si>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</si>
  <si>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</si>
  <si>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</si>
  <si>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</si>
  <si>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</si>
  <si>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</si>
  <si>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</si>
  <si>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</si>
  <si>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</si>
  <si>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</si>
  <si>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</si>
  <si>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</si>
  <si>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</si>
  <si>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</si>
  <si>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</si>
  <si>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</si>
  <si>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</si>
  <si>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</si>
  <si>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</si>
  <si>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</si>
  <si>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</si>
  <si>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</si>
  <si>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</si>
  <si>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</si>
  <si>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</si>
  <si>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</si>
  <si>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</si>
  <si>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</si>
  <si>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</si>
  <si>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</si>
  <si>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</si>
  <si>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</si>
  <si>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</si>
  <si>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</si>
  <si>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</si>
  <si>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</si>
  <si>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</si>
  <si>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</si>
  <si>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</si>
  <si>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</si>
  <si>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</si>
  <si>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</si>
  <si>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</si>
  <si>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</si>
  <si>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</si>
  <si>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</si>
  <si>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</si>
  <si>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</si>
  <si>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</si>
  <si>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</si>
  <si>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</si>
  <si>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</si>
  <si>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</si>
  <si>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</si>
  <si>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</si>
  <si>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</si>
  <si>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</si>
  <si>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</si>
  <si>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</si>
  <si>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</si>
  <si>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</si>
  <si>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</si>
  <si>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</si>
  <si>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</si>
  <si>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</si>
  <si>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</si>
  <si>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</si>
  <si>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</si>
  <si>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</si>
  <si>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</si>
  <si>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</si>
  <si>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</si>
  <si>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</si>
  <si>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</si>
  <si>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</si>
  <si>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</si>
  <si>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</si>
  <si>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</si>
  <si>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</si>
  <si>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</si>
  <si>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</si>
  <si>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</si>
  <si>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</si>
  <si>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</si>
  <si>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</si>
  <si>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</si>
  <si>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</si>
  <si>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</si>
  <si>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</si>
  <si>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</si>
  <si>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</si>
  <si>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</si>
  <si>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</si>
  <si>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</si>
  <si>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</si>
  <si>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</si>
  <si>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</si>
  <si>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</si>
  <si>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</si>
  <si>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</si>
  <si>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</si>
  <si>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</si>
  <si>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</si>
  <si>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</si>
  <si>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</si>
  <si>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</si>
  <si>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</si>
  <si>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</si>
  <si>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</si>
  <si>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</si>
  <si>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</si>
  <si>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</si>
  <si>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</si>
  <si>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</si>
  <si>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</si>
  <si>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</si>
  <si>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</si>
  <si>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</si>
  <si>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</si>
  <si>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</si>
  <si>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</si>
  <si>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</si>
  <si>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</si>
  <si>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</si>
  <si>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</si>
  <si>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</si>
  <si>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</si>
  <si>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</si>
  <si>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</si>
  <si>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</si>
  <si>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</si>
  <si>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</si>
  <si>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</si>
  <si>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</si>
  <si>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</si>
  <si>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</si>
  <si>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</si>
  <si>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</si>
  <si>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</si>
  <si>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</si>
  <si>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</si>
  <si>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</si>
  <si>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</si>
  <si>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</si>
  <si>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</si>
  <si>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</si>
  <si>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</si>
  <si>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</si>
  <si>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</si>
  <si>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</si>
  <si>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</si>
  <si>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</si>
  <si>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</si>
  <si>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</si>
  <si>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</si>
  <si>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</si>
  <si>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</si>
  <si>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</si>
  <si>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</si>
  <si>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</si>
  <si>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</si>
  <si>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</si>
  <si>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</si>
  <si>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</si>
  <si>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</si>
  <si>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</si>
  <si>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</si>
  <si>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</si>
  <si>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</si>
  <si>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</si>
  <si>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</si>
  <si>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</si>
  <si>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</si>
  <si>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</si>
  <si>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</si>
  <si>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</si>
  <si>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</si>
  <si>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</si>
  <si>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</si>
  <si>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</si>
  <si>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</si>
  <si>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</si>
  <si>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</si>
  <si>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</si>
  <si>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</si>
  <si>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</si>
  <si>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</si>
  <si>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</si>
  <si>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</si>
  <si>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</si>
  <si>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</si>
  <si>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</si>
  <si>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</si>
  <si>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</si>
  <si>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</si>
  <si>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</si>
  <si>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</si>
  <si>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</si>
  <si>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</si>
  <si>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</si>
  <si>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</si>
  <si>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</si>
  <si>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</si>
  <si>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</si>
  <si>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</si>
  <si>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</si>
  <si>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</si>
  <si>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</si>
  <si>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</si>
  <si>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</si>
  <si>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</si>
  <si>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</si>
  <si>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</si>
  <si>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</si>
  <si>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</si>
  <si>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</si>
  <si>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</si>
  <si>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</si>
  <si>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</si>
  <si>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</si>
  <si>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</si>
  <si>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</si>
  <si>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</si>
  <si>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</si>
  <si>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</si>
  <si>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</si>
  <si>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</si>
  <si>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</si>
  <si>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</si>
  <si>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</si>
  <si>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</si>
  <si>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</si>
  <si>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</si>
  <si>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</si>
  <si>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</si>
  <si>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</si>
  <si>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</si>
  <si>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</si>
  <si>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</si>
  <si>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</si>
  <si>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</si>
  <si>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</si>
  <si>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</si>
  <si>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</si>
  <si>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</si>
  <si>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</si>
  <si>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</si>
  <si>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</si>
  <si>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</si>
  <si>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</si>
  <si>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</si>
  <si>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</si>
  <si>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</si>
  <si>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</si>
  <si>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</si>
  <si>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</si>
  <si>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</si>
  <si>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</si>
  <si>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</si>
  <si>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</si>
  <si>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</si>
  <si>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</si>
  <si>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</si>
  <si>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</si>
  <si>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</si>
  <si>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</si>
  <si>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</si>
  <si>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</si>
  <si>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</si>
  <si>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</si>
  <si>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</si>
  <si>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</si>
  <si>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</si>
  <si>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</si>
  <si>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</si>
  <si>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</si>
  <si>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</si>
  <si>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</si>
  <si>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</si>
  <si>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</si>
  <si>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</si>
  <si>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</si>
  <si>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</si>
  <si>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</si>
  <si>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</si>
  <si>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</si>
  <si>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</si>
  <si>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</si>
  <si>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</si>
  <si>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</si>
  <si>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</si>
  <si>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</si>
  <si>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</si>
  <si>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</si>
  <si>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</si>
  <si>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</si>
  <si>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</si>
  <si>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</si>
  <si>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</si>
  <si>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</si>
  <si>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</si>
  <si>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</si>
  <si>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</si>
  <si>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</si>
  <si>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</si>
  <si>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</si>
  <si>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</si>
  <si>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</si>
  <si>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</si>
  <si>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</si>
  <si>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</si>
  <si>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</si>
  <si>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</si>
  <si>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</si>
  <si>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</si>
  <si>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</si>
  <si>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</si>
  <si>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</si>
  <si>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</si>
  <si>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</si>
  <si>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</si>
  <si>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</si>
  <si>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</si>
  <si>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</si>
  <si>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</si>
  <si>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</si>
  <si>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</si>
  <si>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</si>
  <si>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</si>
  <si>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</si>
  <si>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</si>
  <si>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</si>
  <si>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</si>
  <si>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</si>
  <si>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</si>
  <si>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</si>
  <si>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</si>
  <si>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</si>
  <si>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</si>
  <si>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</si>
  <si>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</si>
  <si>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</si>
  <si>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</si>
  <si>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</si>
  <si>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</si>
  <si>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</si>
  <si>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</si>
  <si>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</si>
  <si>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</si>
  <si>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</si>
  <si>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</si>
  <si>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</si>
  <si>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</si>
  <si>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</si>
  <si>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</si>
  <si>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</si>
  <si>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</si>
  <si>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</si>
  <si>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</si>
  <si>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</si>
  <si>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</si>
  <si>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</si>
  <si>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</si>
  <si>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</si>
  <si>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</si>
  <si>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</si>
  <si>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</si>
  <si>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</si>
  <si>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</si>
  <si>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</si>
  <si>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</si>
  <si>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</si>
  <si>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</si>
  <si>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</si>
  <si>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</si>
  <si>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</si>
  <si>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</si>
  <si>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</si>
  <si>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</si>
  <si>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</si>
  <si>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</si>
  <si>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</si>
  <si>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</si>
  <si>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</si>
  <si>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</si>
  <si>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</si>
  <si>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</si>
  <si>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</si>
  <si>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</si>
  <si>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</si>
  <si>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</si>
  <si>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</si>
  <si>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</si>
  <si>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</si>
  <si>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</si>
  <si>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</si>
  <si>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</si>
  <si>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</si>
  <si>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</si>
  <si>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</si>
  <si>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</si>
  <si>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</si>
  <si>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</si>
  <si>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</si>
  <si>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</si>
  <si>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</si>
  <si>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</si>
  <si>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</si>
  <si>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</si>
  <si>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</si>
  <si>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</si>
  <si>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</si>
  <si>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</si>
  <si>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</si>
  <si>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</si>
  <si>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</si>
  <si>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</si>
  <si>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</si>
  <si>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</si>
  <si>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</si>
  <si>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</si>
  <si>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</si>
  <si>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</si>
  <si>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</si>
  <si>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</si>
  <si>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</si>
  <si>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</si>
  <si>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</si>
  <si>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</si>
  <si>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</si>
  <si>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</si>
  <si>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</si>
  <si>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</si>
  <si>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</si>
  <si>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</si>
  <si>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</si>
  <si>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</si>
  <si>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</si>
  <si>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</si>
  <si>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</si>
  <si>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</si>
  <si>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</si>
  <si>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</si>
  <si>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</si>
  <si>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</si>
  <si>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</si>
  <si>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</si>
  <si>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</si>
  <si>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</si>
  <si>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</si>
  <si>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</si>
  <si>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</si>
  <si>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</si>
  <si>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</si>
  <si>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</si>
  <si>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</si>
  <si>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</si>
  <si>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</si>
  <si>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</si>
  <si>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</si>
  <si>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</si>
  <si>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</si>
  <si>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</si>
  <si>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</si>
  <si>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</si>
  <si>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</si>
  <si>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</si>
  <si>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</si>
  <si>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</si>
  <si>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</si>
  <si>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</si>
  <si>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</si>
  <si>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</si>
  <si>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</si>
  <si>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</si>
  <si>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</si>
  <si>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</si>
  <si>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</si>
  <si>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</si>
  <si>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</si>
  <si>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</si>
  <si>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</si>
  <si>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</si>
  <si>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</si>
  <si>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</si>
  <si>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</si>
  <si>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</si>
  <si>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</si>
  <si>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</si>
  <si>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</si>
  <si>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</si>
  <si>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</si>
  <si>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</si>
  <si>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</si>
  <si>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</si>
  <si>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</si>
  <si>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</si>
  <si>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</si>
  <si>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</si>
  <si>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</si>
  <si>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</si>
  <si>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</si>
  <si>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</si>
  <si>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</si>
  <si>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</si>
  <si>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</si>
  <si>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</si>
  <si>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</si>
  <si>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</si>
  <si>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</si>
  <si>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</si>
  <si>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</si>
  <si>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</si>
  <si>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</si>
  <si>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</si>
  <si>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</si>
  <si>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</si>
  <si>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</si>
  <si>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</si>
  <si>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</si>
  <si>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</si>
  <si>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</si>
  <si>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</si>
  <si>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</si>
  <si>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</si>
  <si>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</si>
  <si>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</si>
  <si>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</si>
  <si>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</si>
  <si>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</si>
  <si>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</si>
  <si>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</si>
  <si>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</si>
  <si>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</si>
  <si>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</si>
  <si>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</si>
  <si>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</si>
  <si>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</si>
  <si>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</si>
  <si>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</si>
  <si>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</si>
  <si>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</si>
  <si>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</si>
  <si>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</si>
  <si>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</si>
  <si>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</si>
  <si>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</si>
  <si>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</si>
  <si>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</si>
  <si>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</si>
  <si>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</si>
  <si>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</si>
  <si>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</si>
  <si>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</si>
  <si>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</si>
  <si>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</si>
  <si>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</si>
  <si>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</si>
  <si>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</si>
  <si>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</si>
  <si>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</si>
  <si>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</si>
  <si>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</si>
  <si>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</si>
  <si>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</si>
  <si>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</si>
  <si>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</si>
  <si>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</si>
  <si>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</si>
  <si>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</si>
  <si>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</si>
  <si>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</si>
  <si>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</si>
  <si>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</si>
  <si>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</si>
  <si>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</si>
  <si>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</si>
  <si>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</si>
  <si>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</si>
  <si>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</si>
  <si>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</si>
  <si>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</si>
  <si>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</si>
  <si>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</si>
  <si>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</si>
  <si>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</si>
  <si>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</si>
  <si>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</si>
  <si>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</si>
  <si>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</si>
  <si>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</si>
  <si>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</si>
  <si>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</si>
  <si>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</si>
  <si>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</si>
  <si>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</si>
  <si>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</si>
  <si>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</si>
  <si>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</si>
  <si>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</si>
  <si>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</si>
  <si>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</si>
  <si>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</si>
  <si>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</si>
  <si>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</si>
  <si>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</si>
  <si>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</si>
  <si>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</si>
  <si>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</si>
  <si>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</si>
  <si>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</si>
  <si>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</si>
  <si>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</si>
  <si>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</si>
  <si>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</si>
  <si>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</si>
  <si>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</si>
  <si>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</si>
  <si>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</si>
  <si>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</si>
  <si>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</si>
  <si>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</si>
  <si>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</si>
  <si>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</si>
  <si>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</si>
  <si>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</si>
  <si>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</si>
  <si>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</si>
  <si>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</si>
  <si>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</si>
  <si>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</si>
  <si>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</si>
  <si>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</si>
  <si>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</si>
  <si>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</si>
  <si>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</si>
  <si>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</si>
  <si>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</si>
  <si>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</si>
  <si>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</si>
  <si>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</si>
  <si>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</si>
  <si>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</si>
  <si>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</si>
  <si>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</si>
  <si>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</si>
  <si>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</si>
  <si>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</si>
  <si>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</si>
  <si>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</si>
  <si>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</si>
  <si>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</si>
  <si>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</si>
  <si>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</si>
  <si>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</si>
  <si>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</si>
  <si>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</si>
  <si>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</si>
  <si>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</si>
  <si>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</si>
  <si>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</si>
  <si>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</si>
  <si>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</si>
  <si>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</si>
  <si>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</si>
  <si>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</si>
  <si>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</si>
  <si>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</si>
  <si>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</si>
  <si>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</si>
  <si>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</si>
  <si>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</si>
  <si>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</si>
  <si>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</si>
  <si>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</si>
  <si>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</si>
  <si>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</si>
  <si>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</si>
  <si>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</si>
  <si>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</si>
  <si>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</si>
  <si>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</si>
  <si>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</si>
  <si>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</si>
  <si>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</si>
  <si>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</si>
  <si>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</si>
  <si>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</si>
  <si>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</si>
  <si>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</si>
  <si>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</si>
  <si>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</si>
  <si>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</si>
  <si>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</si>
  <si>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</si>
  <si>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</si>
  <si>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</si>
  <si>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</si>
  <si>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</si>
  <si>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</si>
  <si>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</si>
  <si>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</si>
  <si>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</si>
  <si>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</si>
  <si>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</si>
  <si>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</si>
  <si>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</si>
  <si>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</si>
  <si>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</si>
  <si>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</si>
  <si>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</si>
  <si>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</si>
  <si>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</si>
  <si>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</si>
  <si>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</si>
  <si>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</si>
  <si>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</si>
  <si>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</si>
  <si>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</si>
  <si>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</si>
  <si>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</si>
  <si>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</si>
  <si>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</si>
  <si>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</si>
  <si>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</si>
  <si>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</si>
  <si>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</si>
  <si>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</si>
  <si>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</si>
  <si>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</si>
  <si>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</si>
  <si>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</si>
  <si>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</si>
  <si>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</si>
  <si>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</si>
  <si>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</si>
  <si>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</si>
  <si>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</si>
  <si>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</si>
  <si>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</si>
  <si>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</si>
  <si>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</si>
  <si>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</si>
  <si>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</si>
  <si>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</si>
  <si>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</si>
  <si>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</si>
  <si>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</si>
  <si>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</si>
  <si>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</si>
  <si>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</si>
  <si>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</si>
  <si>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</si>
  <si>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</si>
  <si>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</si>
  <si>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</si>
  <si>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</si>
  <si>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</si>
  <si>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</si>
  <si>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</si>
  <si>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</si>
  <si>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</si>
  <si>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</si>
  <si>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</si>
  <si>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</si>
  <si>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</si>
  <si>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</si>
  <si>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</si>
  <si>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</si>
  <si>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</si>
  <si>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</si>
  <si>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</si>
  <si>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</si>
  <si>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</si>
  <si>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</si>
  <si>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</si>
  <si>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</si>
  <si>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</si>
  <si>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</si>
  <si>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</si>
  <si>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</si>
  <si>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</si>
  <si>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</si>
  <si>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</si>
  <si>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</si>
  <si>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</si>
  <si>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</si>
  <si>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</si>
  <si>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</si>
  <si>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</si>
  <si>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</si>
  <si>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</si>
  <si>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</si>
  <si>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</si>
  <si>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</si>
  <si>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</si>
  <si>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</si>
  <si>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</si>
  <si>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</si>
  <si>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</si>
  <si>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</si>
  <si>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</si>
  <si>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</si>
  <si>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</si>
  <si>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</si>
  <si>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</si>
  <si>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</si>
  <si>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</si>
  <si>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</si>
  <si>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</si>
  <si>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</si>
  <si>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</si>
  <si>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</si>
  <si>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</si>
  <si>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</si>
  <si>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</si>
  <si>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</si>
  <si>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</si>
  <si>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</si>
  <si>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</si>
  <si>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</si>
  <si>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</si>
  <si>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</si>
  <si>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</si>
  <si>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</si>
  <si>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</si>
  <si>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</si>
  <si>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</si>
  <si>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</si>
  <si>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</si>
  <si>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</si>
  <si>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</si>
  <si>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</si>
  <si>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</si>
  <si>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</si>
  <si>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</si>
  <si>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</si>
  <si>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</si>
  <si>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</si>
  <si>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</si>
  <si>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</si>
  <si>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</si>
  <si>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</si>
  <si>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</si>
  <si>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</si>
  <si>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</si>
  <si>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</si>
  <si>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</si>
  <si>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</si>
  <si>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</si>
  <si>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</si>
  <si>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</si>
  <si>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</si>
  <si>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</si>
  <si>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</si>
  <si>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</si>
  <si>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</si>
  <si>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</si>
  <si>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</si>
  <si>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</si>
  <si>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</si>
  <si>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</si>
  <si>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</si>
  <si>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</si>
  <si>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</si>
  <si>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</si>
  <si>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</si>
  <si>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</si>
  <si>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</si>
  <si>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</si>
  <si>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</si>
  <si>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</si>
  <si>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</si>
  <si>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</si>
  <si>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</si>
  <si>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</si>
  <si>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</si>
  <si>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</si>
  <si>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</si>
  <si>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</si>
  <si>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</si>
  <si>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</si>
  <si>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</si>
  <si>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</si>
  <si>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</si>
  <si>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</si>
  <si>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</si>
  <si>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</si>
  <si>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</si>
  <si>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</si>
  <si>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</si>
  <si>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</si>
  <si>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</si>
  <si>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</si>
  <si>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</si>
  <si>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</si>
  <si>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</si>
  <si>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</si>
  <si>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</si>
  <si>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</si>
  <si>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</si>
  <si>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</si>
  <si>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</si>
  <si>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</si>
  <si>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</si>
  <si>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</si>
  <si>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</si>
  <si>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</si>
  <si>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</si>
  <si>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</si>
  <si>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</si>
  <si>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</si>
  <si>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</si>
  <si>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</si>
  <si>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</si>
  <si>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</si>
  <si>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</si>
  <si>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</si>
  <si>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</si>
  <si>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</si>
  <si>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</si>
  <si>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</si>
  <si>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</si>
  <si>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</si>
  <si>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</si>
  <si>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</si>
  <si>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</si>
  <si>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</si>
  <si>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</si>
  <si>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</si>
  <si>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</si>
  <si>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</si>
  <si>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</si>
  <si>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</si>
  <si>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</si>
  <si>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</si>
  <si>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</si>
  <si>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</si>
  <si>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</si>
  <si>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</si>
  <si>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</si>
  <si>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</si>
  <si>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</si>
  <si>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</si>
  <si>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</si>
  <si>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</si>
  <si>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</si>
  <si>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</si>
  <si>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</si>
  <si>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</si>
  <si>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</si>
  <si>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</si>
  <si>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</si>
  <si>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</si>
  <si>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</si>
  <si>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</si>
  <si>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</si>
  <si>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</si>
  <si>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</si>
  <si>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</si>
  <si>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</si>
  <si>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</si>
  <si>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</si>
  <si>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</si>
  <si>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</si>
  <si>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</si>
  <si>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</si>
  <si>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</si>
  <si>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</si>
  <si>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</si>
  <si>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</si>
  <si>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</si>
  <si>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</si>
  <si>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</si>
  <si>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</si>
  <si>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</si>
  <si>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</si>
  <si>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</si>
  <si>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</si>
  <si>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</si>
  <si>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</si>
  <si>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</si>
  <si>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</si>
  <si>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</si>
  <si>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</si>
  <si>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</si>
  <si>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</si>
  <si>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</si>
  <si>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</si>
  <si>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</si>
  <si>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</si>
  <si>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</si>
  <si>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</si>
  <si>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</si>
  <si>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</si>
  <si>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</si>
  <si>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</si>
  <si>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</si>
  <si>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</si>
  <si>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</si>
  <si>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</si>
  <si>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</si>
  <si>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</si>
  <si>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</si>
  <si>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</si>
  <si>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</si>
  <si>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</si>
  <si>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</si>
  <si>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</si>
  <si>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</si>
  <si>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</si>
  <si>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</si>
  <si>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</si>
  <si>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</si>
  <si>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</si>
  <si>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</si>
  <si>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</si>
  <si>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</si>
  <si>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</si>
  <si>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</si>
  <si>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</si>
  <si>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</si>
  <si>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</si>
  <si>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</si>
  <si>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</si>
  <si>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</si>
  <si>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</si>
  <si>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</si>
  <si>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</si>
  <si>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</si>
  <si>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</si>
  <si>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</si>
  <si>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</si>
  <si>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</si>
  <si>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</si>
  <si>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</si>
  <si>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</si>
  <si>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</si>
  <si>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</si>
  <si>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</si>
  <si>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</si>
  <si>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</si>
  <si>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</si>
  <si>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</si>
  <si>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</si>
  <si>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</si>
  <si>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</si>
  <si>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</si>
  <si>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</si>
  <si>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</si>
  <si>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</si>
  <si>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</si>
  <si>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</si>
  <si>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</si>
  <si>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</si>
  <si>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</si>
  <si>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</si>
  <si>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</si>
  <si>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</si>
  <si>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</si>
  <si>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</si>
  <si>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</si>
  <si>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</si>
  <si>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</si>
  <si>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</si>
  <si>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</si>
  <si>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</si>
  <si>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</si>
  <si>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</si>
  <si>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</si>
  <si>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</si>
  <si>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</si>
  <si>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</si>
  <si>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</si>
  <si>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</si>
  <si>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</si>
  <si>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</si>
  <si>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</si>
  <si>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</si>
  <si>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</si>
  <si>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</si>
  <si>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</si>
  <si>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</si>
  <si>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</si>
  <si>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</si>
  <si>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</si>
  <si>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</si>
  <si>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</si>
  <si>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</si>
  <si>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</si>
  <si>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</si>
  <si>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</si>
  <si>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</si>
  <si>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</si>
  <si>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</si>
  <si>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</si>
  <si>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</si>
  <si>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</si>
  <si>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</si>
  <si>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</si>
  <si>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</si>
  <si>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</si>
  <si>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</si>
  <si>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</si>
  <si>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</si>
  <si>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</si>
  <si>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</si>
  <si>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</si>
  <si>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</si>
  <si>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</si>
  <si>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</si>
  <si>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</si>
  <si>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</si>
  <si>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</si>
  <si>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</si>
  <si>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</si>
  <si>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</si>
  <si>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</si>
  <si>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</si>
  <si>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</si>
  <si>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</si>
  <si>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</si>
  <si>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</si>
  <si>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</si>
  <si>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</si>
  <si>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</si>
  <si>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</si>
  <si>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</si>
  <si>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</si>
  <si>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</si>
  <si>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</si>
  <si>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</si>
  <si>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</si>
  <si>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</si>
  <si>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</si>
  <si>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</si>
  <si>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</si>
  <si>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</si>
  <si>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</si>
  <si>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</si>
  <si>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</si>
  <si>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</si>
  <si>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</si>
  <si>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</si>
  <si>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</si>
  <si>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</si>
  <si>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</si>
  <si>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</si>
  <si>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</si>
  <si>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</si>
  <si>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</si>
  <si>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</si>
  <si>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</si>
  <si>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</si>
  <si>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</si>
  <si>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</si>
  <si>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</si>
  <si>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</si>
  <si>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</si>
  <si>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</si>
  <si>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</si>
  <si>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</si>
  <si>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</si>
  <si>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</si>
  <si>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</si>
  <si>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</si>
  <si>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</si>
  <si>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</si>
  <si>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</si>
  <si>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</si>
  <si>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</si>
  <si>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</si>
  <si>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</si>
  <si>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</si>
  <si>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</si>
  <si>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</si>
  <si>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</si>
  <si>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</si>
  <si>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</si>
  <si>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</si>
  <si>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</si>
  <si>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</si>
  <si>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</si>
  <si>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</si>
  <si>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</si>
  <si>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</si>
  <si>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</si>
  <si>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</si>
  <si>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</si>
  <si>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</si>
  <si>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</si>
  <si>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</si>
  <si>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</si>
  <si>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</si>
  <si>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</si>
  <si>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</si>
  <si>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</si>
  <si>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</si>
  <si>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</si>
  <si>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</si>
  <si>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</si>
  <si>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</si>
  <si>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</si>
  <si>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</si>
  <si>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</si>
  <si>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</si>
  <si>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</si>
  <si>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</si>
  <si>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</si>
  <si>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</si>
  <si>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</si>
  <si>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</si>
  <si>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</si>
  <si>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</si>
  <si>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</si>
  <si>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</si>
  <si>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</si>
  <si>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</si>
  <si>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</si>
  <si>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</si>
  <si>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</si>
  <si>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</si>
  <si>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</si>
  <si>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</si>
  <si>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</si>
  <si>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</si>
  <si>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</si>
  <si>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</si>
  <si>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</si>
  <si>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</si>
  <si>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</si>
  <si>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</si>
  <si>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</si>
  <si>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</si>
  <si>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</si>
  <si>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</si>
  <si>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</si>
  <si>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</si>
  <si>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</si>
  <si>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</si>
  <si>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</si>
  <si>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</si>
  <si>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</si>
  <si>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</si>
  <si>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</si>
  <si>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</si>
  <si>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</si>
  <si>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</si>
  <si>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</si>
  <si>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</si>
  <si>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</si>
  <si>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</si>
  <si>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</si>
  <si>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</si>
  <si>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</si>
  <si>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</si>
  <si>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</si>
  <si>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</si>
  <si>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</si>
  <si>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</si>
  <si>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</si>
  <si>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</si>
  <si>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</si>
  <si>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</si>
  <si>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</si>
  <si>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</si>
  <si>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</si>
  <si>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</si>
  <si>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</si>
  <si>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</si>
  <si>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</si>
  <si>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</si>
  <si>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</si>
  <si>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</si>
  <si>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</si>
  <si>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</si>
  <si>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</si>
  <si>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</si>
  <si>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</si>
  <si>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</si>
  <si>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</si>
  <si>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</si>
  <si>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</si>
  <si>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</si>
  <si>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</si>
  <si>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</si>
  <si>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</si>
  <si>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</si>
  <si>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</si>
  <si>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</si>
  <si>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</si>
  <si>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</si>
  <si>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</si>
  <si>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</si>
  <si>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</si>
  <si>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</si>
  <si>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</si>
  <si>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</si>
  <si>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</si>
  <si>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</si>
  <si>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</si>
  <si>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</si>
  <si>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</si>
  <si>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</si>
  <si>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</si>
  <si>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</si>
  <si>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</si>
  <si>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</si>
  <si>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</si>
  <si>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</si>
  <si>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</si>
  <si>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</si>
  <si>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</si>
  <si>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</si>
  <si>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</si>
  <si>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</si>
  <si>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</si>
  <si>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</si>
  <si>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</si>
  <si>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</si>
  <si>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</si>
  <si>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</si>
  <si>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</si>
  <si>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</si>
  <si>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</si>
  <si>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</si>
  <si>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</si>
  <si>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</si>
  <si>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</si>
  <si>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</si>
  <si>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</si>
  <si>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</si>
  <si>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</si>
  <si>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</si>
  <si>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</si>
  <si>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</si>
  <si>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</si>
  <si>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</si>
  <si>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</si>
  <si>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</si>
  <si>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</si>
  <si>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</si>
  <si>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</si>
  <si>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</si>
  <si>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</si>
  <si>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</si>
  <si>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</si>
  <si>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</si>
  <si>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</si>
  <si>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</si>
  <si>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</si>
  <si>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</si>
  <si>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</si>
  <si>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</si>
  <si>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</si>
  <si>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</si>
  <si>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</si>
  <si>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</si>
  <si>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</si>
  <si>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</si>
  <si>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</si>
  <si>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</si>
  <si>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</si>
  <si>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</si>
  <si>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</si>
  <si>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</si>
  <si>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</si>
  <si>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</si>
  <si>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</si>
  <si>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</si>
  <si>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</si>
  <si>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</si>
  <si>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</si>
  <si>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</si>
  <si>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</si>
  <si>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</si>
  <si>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</si>
  <si>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</si>
  <si>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</si>
  <si>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</si>
  <si>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</si>
  <si>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</si>
  <si>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</si>
  <si>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</si>
  <si>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</si>
  <si>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</si>
  <si>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</si>
  <si>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</si>
  <si>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</si>
  <si>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</si>
  <si>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</si>
  <si>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</si>
  <si>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</si>
  <si>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</si>
  <si>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</si>
  <si>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</si>
  <si>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</si>
  <si>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</si>
  <si>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</si>
  <si>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</si>
  <si>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</si>
  <si>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</si>
  <si>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</si>
  <si>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</si>
  <si>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</si>
  <si>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</si>
  <si>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</si>
  <si>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</si>
  <si>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</si>
  <si>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</si>
  <si>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</si>
  <si>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</si>
  <si>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</si>
  <si>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</si>
  <si>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</si>
  <si>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</si>
  <si>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</si>
  <si>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</si>
  <si>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</si>
  <si>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</si>
  <si>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</si>
  <si>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</si>
  <si>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</si>
  <si>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</si>
  <si>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</si>
  <si>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</si>
  <si>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</si>
  <si>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</si>
  <si>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</si>
  <si>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</si>
  <si>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</si>
  <si>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</si>
  <si>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</si>
  <si>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</si>
  <si>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</si>
  <si>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</si>
  <si>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</si>
  <si>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</si>
  <si>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</si>
  <si>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</si>
  <si>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</si>
  <si>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</si>
  <si>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</si>
  <si>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</si>
  <si>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</si>
  <si>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</si>
  <si>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</si>
  <si>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</si>
  <si>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</si>
  <si>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</si>
  <si>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</si>
  <si>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</si>
  <si>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</si>
  <si>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</si>
  <si>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</si>
  <si>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</si>
  <si>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</si>
  <si>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</si>
  <si>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</si>
  <si>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</si>
  <si>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</si>
  <si>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</si>
  <si>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</si>
  <si>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</si>
  <si>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</si>
  <si>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</si>
  <si>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</si>
  <si>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</si>
  <si>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</si>
  <si>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</si>
  <si>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</si>
  <si>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</si>
  <si>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</si>
  <si>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</si>
  <si>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</si>
  <si>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</si>
  <si>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</si>
  <si>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</si>
  <si>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</si>
  <si>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</si>
  <si>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</si>
  <si>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</si>
  <si>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</si>
  <si>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</si>
  <si>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</si>
  <si>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</si>
  <si>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</si>
  <si>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</si>
  <si>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</si>
  <si>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</si>
  <si>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</si>
  <si>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</si>
  <si>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</si>
  <si>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</si>
  <si>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</si>
  <si>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</si>
  <si>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</si>
  <si>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</si>
  <si>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</si>
  <si>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</si>
  <si>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</si>
  <si>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</si>
  <si>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</si>
  <si>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</si>
  <si>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</si>
  <si>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</si>
  <si>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</si>
  <si>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</si>
  <si>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</si>
  <si>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</si>
  <si>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</si>
  <si>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</si>
  <si>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</si>
  <si>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</si>
  <si>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</si>
  <si>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</si>
  <si>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</si>
  <si>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</si>
  <si>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</si>
  <si>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</si>
  <si>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</si>
  <si>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</si>
  <si>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</si>
  <si>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</si>
  <si>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</si>
  <si>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</si>
  <si>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</si>
  <si>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</si>
  <si>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</si>
  <si>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</si>
  <si>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</si>
  <si>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</si>
  <si>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</si>
  <si>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</si>
  <si>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</si>
  <si>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</si>
  <si>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</si>
  <si>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</si>
  <si>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</si>
  <si>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</si>
  <si>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</si>
  <si>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</si>
  <si>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</si>
  <si>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</si>
  <si>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</si>
  <si>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</si>
  <si>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</si>
  <si>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</si>
  <si>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</si>
  <si>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</si>
  <si>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</si>
  <si>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</si>
  <si>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</si>
  <si>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</si>
  <si>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</si>
  <si>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</si>
  <si>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</si>
  <si>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</si>
  <si>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</si>
  <si>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</si>
  <si>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</si>
  <si>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</si>
  <si>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</si>
  <si>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</si>
  <si>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</si>
  <si>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</si>
  <si>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</si>
  <si>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</si>
  <si>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</si>
  <si>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</si>
  <si>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</si>
  <si>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</si>
  <si>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</si>
  <si>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</si>
  <si>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</si>
  <si>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</si>
  <si>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</si>
  <si>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</si>
  <si>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</si>
  <si>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</si>
  <si>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</si>
  <si>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</si>
  <si>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</si>
  <si>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</si>
  <si>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</si>
  <si>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</si>
  <si>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</si>
  <si>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</si>
  <si>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</si>
  <si>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</si>
  <si>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</si>
  <si>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</si>
  <si>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</si>
  <si>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</si>
  <si>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</si>
  <si>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</si>
  <si>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</si>
  <si>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</si>
  <si>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</si>
  <si>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</si>
  <si>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</si>
  <si>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</si>
  <si>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</si>
  <si>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</si>
  <si>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</si>
  <si>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</si>
  <si>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</si>
  <si>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</si>
  <si>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</si>
  <si>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</si>
  <si>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</si>
  <si>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</si>
  <si>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</si>
  <si>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</si>
  <si>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</si>
  <si>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</si>
  <si>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</si>
  <si>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</si>
  <si>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</si>
  <si>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</si>
  <si>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</si>
  <si>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</si>
  <si>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</si>
  <si>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</si>
  <si>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</si>
  <si>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</si>
  <si>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</si>
  <si>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</si>
  <si>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</si>
  <si>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</si>
  <si>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</si>
  <si>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</si>
  <si>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</si>
  <si>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</si>
  <si>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</si>
  <si>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</si>
  <si>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</si>
  <si>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</si>
  <si>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</si>
  <si>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</si>
  <si>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</si>
  <si>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</si>
  <si>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</si>
  <si>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</si>
  <si>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</si>
  <si>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</si>
  <si>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</si>
  <si>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</si>
  <si>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</si>
  <si>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</si>
  <si>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</si>
  <si>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</si>
  <si>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</si>
  <si>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</si>
  <si>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</si>
  <si>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</si>
  <si>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</si>
  <si>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</si>
  <si>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</si>
  <si>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</si>
  <si>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</si>
  <si>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</si>
  <si>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</si>
  <si>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</si>
  <si>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</si>
  <si>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</si>
  <si>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</si>
  <si>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</si>
  <si>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</si>
  <si>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</si>
  <si>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</si>
  <si>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</si>
  <si>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</si>
  <si>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</si>
  <si>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</si>
  <si>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</si>
  <si>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</si>
  <si>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</si>
  <si>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</si>
  <si>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</si>
  <si>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</si>
  <si>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</si>
  <si>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</si>
  <si>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</si>
  <si>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</si>
  <si>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</si>
  <si>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</si>
  <si>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</si>
  <si>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</si>
  <si>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</si>
  <si>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</si>
  <si>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</si>
  <si>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</si>
  <si>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</si>
  <si>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</si>
  <si>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</si>
  <si>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</si>
  <si>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</si>
  <si>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</si>
  <si>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</si>
  <si>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</si>
  <si>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</si>
  <si>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</si>
  <si>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</si>
  <si>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</si>
  <si>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</si>
  <si>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</si>
  <si>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</si>
  <si>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</si>
  <si>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</si>
  <si>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</si>
  <si>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</si>
  <si>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</si>
  <si>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</si>
  <si>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</si>
  <si>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</si>
  <si>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</si>
  <si>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</si>
  <si>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</si>
  <si>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</si>
  <si>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</si>
  <si>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</si>
  <si>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</si>
  <si>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</si>
  <si>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</si>
  <si>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</si>
  <si>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</si>
  <si>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</si>
  <si>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</si>
  <si>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</si>
  <si>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</si>
  <si>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</si>
  <si>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</si>
  <si>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</si>
  <si>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</si>
  <si>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</si>
  <si>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</si>
  <si>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</si>
  <si>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</si>
  <si>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</si>
  <si>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</si>
  <si>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</si>
  <si>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</si>
  <si>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</si>
  <si>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</si>
  <si>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</si>
  <si>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</si>
  <si>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</si>
  <si>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</si>
  <si>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</si>
  <si>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</si>
  <si>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</si>
  <si>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</si>
  <si>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</si>
  <si>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</si>
  <si>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</si>
  <si>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</si>
  <si>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</si>
  <si>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</si>
  <si>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</si>
  <si>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</si>
  <si>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</si>
  <si>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</si>
  <si>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</si>
  <si>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</si>
  <si>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</si>
  <si>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</si>
  <si>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</si>
  <si>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</si>
  <si>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</si>
  <si>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</si>
  <si>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</si>
  <si>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</si>
  <si>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</si>
  <si>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</si>
  <si>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</si>
  <si>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</si>
  <si>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</si>
  <si>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</si>
  <si>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</si>
  <si>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</si>
  <si>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</si>
  <si>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</si>
  <si>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</si>
  <si>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</si>
  <si>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</si>
  <si>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</si>
  <si>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</si>
  <si>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</si>
  <si>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</si>
  <si>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</si>
  <si>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</si>
  <si>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</si>
  <si>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</si>
  <si>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</si>
  <si>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</si>
  <si>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</si>
  <si>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</si>
  <si>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</si>
  <si>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</si>
  <si>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</si>
  <si>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</si>
  <si>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</si>
  <si>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</si>
  <si>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</si>
  <si>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</si>
  <si>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</si>
  <si>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</si>
  <si>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</si>
  <si>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</si>
  <si>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</si>
  <si>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</si>
  <si>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</si>
  <si>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</si>
  <si>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</si>
  <si>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</si>
  <si>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</si>
  <si>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</si>
  <si>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</si>
  <si>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</si>
  <si>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</si>
  <si>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</si>
  <si>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</si>
  <si>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</si>
  <si>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</si>
  <si>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</si>
  <si>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</si>
  <si>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</si>
  <si>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</si>
  <si>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</si>
  <si>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</si>
  <si>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</si>
  <si>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</si>
  <si>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</si>
  <si>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</si>
  <si>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</si>
  <si>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</si>
  <si>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</si>
  <si>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</si>
  <si>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</si>
  <si>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</si>
  <si>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</si>
  <si>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</si>
  <si>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</si>
  <si>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</si>
  <si>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</si>
  <si>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</si>
  <si>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</si>
  <si>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</si>
  <si>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</si>
  <si>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</si>
  <si>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</si>
  <si>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</si>
  <si>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</si>
  <si>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</si>
  <si>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</si>
  <si>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</si>
  <si>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</si>
  <si>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</si>
  <si>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</si>
  <si>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</si>
  <si>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</si>
  <si>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</si>
  <si>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</si>
  <si>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</si>
  <si>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</si>
  <si>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</si>
  <si>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</si>
  <si>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</si>
  <si>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</si>
  <si>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</si>
  <si>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</si>
  <si>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</si>
  <si>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</si>
  <si>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</si>
  <si>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</si>
  <si>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</si>
  <si>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</si>
  <si>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</si>
  <si>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</si>
  <si>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</si>
  <si>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</si>
  <si>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</si>
  <si>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</si>
  <si>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</si>
  <si>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</si>
  <si>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</si>
  <si>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</si>
  <si>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</si>
  <si>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</si>
  <si>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</si>
  <si>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</si>
  <si>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</si>
  <si>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</si>
  <si>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</si>
  <si>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</si>
  <si>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</si>
  <si>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</si>
  <si>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</si>
  <si>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</si>
  <si>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</si>
  <si>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</si>
  <si>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</si>
  <si>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</si>
  <si>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</si>
  <si>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</si>
  <si>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</si>
  <si>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</si>
  <si>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</si>
  <si>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</si>
  <si>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</si>
  <si>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</si>
  <si>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</si>
  <si>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</si>
  <si>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</si>
  <si>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</si>
  <si>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</si>
  <si>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</si>
  <si>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</si>
  <si>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</si>
  <si>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</si>
  <si>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</si>
  <si>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</si>
  <si>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</si>
  <si>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</si>
  <si>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</si>
  <si>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</si>
  <si>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</si>
  <si>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</si>
  <si>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</si>
  <si>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</si>
  <si>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</si>
  <si>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</si>
  <si>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</si>
  <si>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</si>
  <si>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</si>
  <si>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</si>
  <si>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</si>
  <si>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</si>
  <si>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</si>
  <si>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</si>
  <si>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</si>
  <si>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</si>
  <si>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</si>
  <si>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</si>
  <si>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</si>
  <si>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</si>
  <si>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</si>
  <si>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</si>
  <si>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</si>
  <si>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</si>
  <si>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</si>
  <si>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</si>
  <si>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</si>
  <si>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</si>
  <si>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</si>
  <si>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</si>
  <si>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</si>
  <si>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</si>
  <si>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</si>
  <si>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</si>
  <si>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</si>
  <si>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</si>
  <si>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</si>
  <si>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</si>
  <si>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</si>
  <si>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</si>
  <si>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</si>
  <si>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</si>
  <si>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</si>
  <si>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</si>
  <si>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</si>
  <si>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</si>
  <si>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</si>
  <si>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</si>
  <si>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</si>
  <si>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</si>
  <si>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</si>
  <si>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</si>
  <si>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</si>
  <si>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</si>
  <si>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</si>
  <si>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</si>
  <si>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</si>
  <si>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</si>
  <si>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</si>
  <si>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</si>
  <si>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</si>
  <si>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</si>
  <si>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</si>
  <si>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</si>
  <si>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</si>
  <si>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</si>
  <si>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</si>
  <si>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</si>
  <si>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</si>
  <si>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</si>
  <si>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</si>
  <si>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</si>
  <si>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</si>
  <si>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</si>
  <si>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</si>
  <si>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</si>
  <si>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</si>
  <si>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</si>
  <si>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</si>
  <si>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</si>
  <si>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</si>
  <si>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</si>
  <si>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</si>
  <si>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</si>
  <si>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</si>
  <si>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</si>
  <si>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</si>
  <si>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</si>
  <si>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</si>
  <si>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</si>
  <si>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</si>
  <si>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</si>
  <si>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</si>
  <si>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</si>
  <si>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</si>
  <si>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</si>
  <si>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</si>
  <si>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</si>
  <si>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</si>
  <si>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</si>
  <si>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</si>
  <si>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</si>
  <si>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</si>
  <si>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</si>
  <si>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</si>
  <si>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</si>
  <si>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</si>
  <si>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</si>
  <si>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</si>
  <si>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</si>
  <si>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</si>
  <si>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</si>
  <si>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</si>
  <si>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</si>
  <si>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</si>
  <si>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</si>
  <si>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</si>
  <si>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</si>
  <si>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</si>
  <si>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</si>
  <si>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</si>
  <si>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</si>
  <si>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</si>
  <si>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</si>
  <si>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</si>
  <si>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</si>
  <si>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</si>
  <si>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</si>
  <si>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</si>
  <si>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</si>
  <si>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</si>
  <si>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</si>
  <si>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</si>
  <si>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</si>
  <si>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</si>
  <si>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</si>
  <si>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</si>
  <si>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</si>
  <si>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</si>
  <si>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</si>
  <si>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</si>
  <si>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</si>
  <si>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</si>
  <si>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</si>
  <si>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</si>
  <si>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</si>
  <si>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</si>
  <si>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</si>
  <si>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</si>
  <si>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</si>
  <si>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</si>
  <si>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</si>
  <si>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</si>
  <si>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</si>
  <si>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</si>
  <si>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</si>
  <si>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</si>
  <si>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</si>
  <si>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</si>
  <si>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</si>
  <si>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</si>
  <si>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</si>
  <si>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</si>
  <si>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</si>
  <si>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</si>
  <si>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</si>
  <si>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</si>
  <si>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</si>
  <si>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</si>
  <si>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</si>
  <si>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</si>
  <si>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</si>
  <si>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</si>
  <si>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</si>
  <si>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</si>
  <si>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</si>
  <si>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</si>
  <si>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</si>
  <si>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</si>
  <si>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</si>
  <si>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</si>
  <si>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</si>
  <si>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</si>
  <si>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</si>
  <si>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</si>
  <si>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</si>
  <si>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</si>
  <si>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</si>
  <si>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</si>
  <si>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</si>
  <si>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</si>
  <si>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</si>
  <si>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</si>
  <si>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</si>
  <si>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</si>
  <si>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</si>
  <si>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</si>
  <si>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</si>
  <si>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</si>
  <si>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</si>
  <si>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</si>
  <si>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</si>
  <si>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</si>
  <si>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</si>
  <si>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</si>
  <si>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</si>
  <si>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</si>
  <si>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</si>
  <si>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</si>
  <si>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</si>
  <si>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</si>
  <si>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</si>
  <si>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</si>
  <si>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</si>
  <si>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</si>
  <si>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</si>
  <si>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</si>
  <si>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</si>
  <si>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</si>
  <si>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</si>
  <si>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</si>
  <si>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</si>
  <si>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</si>
  <si>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</si>
  <si>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</si>
  <si>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</si>
  <si>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</si>
  <si>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</si>
  <si>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</si>
  <si>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</si>
  <si>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</si>
  <si>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</si>
  <si>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</si>
  <si>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</si>
  <si>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</si>
  <si>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</si>
  <si>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</si>
  <si>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</si>
  <si>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</si>
  <si>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</si>
  <si>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</si>
  <si>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</si>
  <si>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</si>
  <si>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</si>
  <si>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</si>
  <si>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</si>
  <si>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</si>
  <si>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</si>
  <si>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</si>
  <si>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</si>
  <si>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</si>
  <si>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</si>
  <si>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</si>
  <si>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</si>
  <si>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</si>
  <si>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</si>
  <si>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</si>
  <si>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</si>
  <si>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</si>
  <si>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</si>
  <si>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</si>
  <si>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</si>
  <si>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</si>
  <si>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</si>
  <si>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</si>
  <si>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</si>
  <si>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</si>
  <si>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</si>
  <si>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</si>
  <si>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</si>
  <si>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</si>
  <si>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</si>
  <si>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</si>
  <si>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</si>
  <si>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</si>
  <si>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</si>
  <si>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</si>
  <si>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</si>
  <si>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</si>
  <si>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</si>
  <si>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</si>
  <si>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</si>
  <si>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</si>
  <si>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</si>
  <si>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</si>
  <si>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</si>
  <si>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</si>
  <si>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</si>
  <si>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</si>
  <si>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</si>
  <si>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</si>
  <si>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</si>
  <si>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</si>
  <si>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</si>
  <si>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</si>
  <si>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</si>
  <si>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</si>
  <si>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</si>
  <si>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</si>
  <si>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</si>
  <si>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</si>
  <si>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</si>
  <si>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</si>
  <si>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</si>
  <si>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</si>
  <si>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</si>
  <si>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</si>
  <si>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</si>
  <si>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</si>
  <si>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</si>
  <si>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</si>
  <si>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</si>
  <si>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</si>
  <si>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</si>
  <si>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</si>
  <si>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</si>
  <si>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</si>
  <si>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</si>
  <si>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</si>
  <si>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</si>
  <si>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</si>
  <si>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</si>
  <si>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</si>
  <si>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</si>
  <si>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</si>
  <si>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</si>
  <si>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</si>
  <si>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</si>
  <si>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</si>
  <si>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</si>
  <si>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</si>
  <si>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</si>
  <si>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</si>
  <si>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</si>
  <si>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</si>
  <si>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</si>
  <si>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</si>
  <si>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</si>
  <si>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</si>
  <si>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</si>
  <si>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</si>
  <si>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</si>
  <si>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</si>
  <si>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</si>
  <si>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</si>
  <si>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</si>
  <si>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</si>
  <si>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</si>
  <si>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</si>
  <si>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</si>
  <si>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</si>
  <si>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</si>
  <si>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</si>
  <si>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</si>
  <si>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</si>
  <si>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</si>
  <si>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</si>
  <si>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</si>
  <si>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</si>
  <si>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</si>
  <si>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</si>
  <si>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</si>
  <si>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</si>
  <si>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</si>
  <si>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</si>
  <si>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</si>
  <si>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</si>
  <si>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</si>
  <si>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</si>
  <si>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</si>
  <si>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</si>
  <si>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</si>
  <si>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</si>
  <si>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</si>
  <si>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</si>
  <si>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</si>
  <si>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</si>
  <si>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</si>
  <si>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</si>
  <si>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</si>
  <si>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</si>
  <si>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</si>
  <si>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</si>
  <si>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</si>
  <si>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</si>
  <si>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</si>
  <si>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</si>
  <si>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</si>
  <si>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</si>
  <si>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</si>
  <si>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</si>
  <si>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</si>
  <si>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</si>
  <si>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</si>
  <si>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</si>
  <si>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</si>
  <si>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</si>
  <si>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</si>
  <si>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</si>
  <si>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</si>
  <si>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</si>
  <si>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</si>
  <si>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</si>
  <si>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</si>
  <si>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</si>
  <si>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</si>
  <si>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</si>
  <si>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</si>
  <si>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</si>
  <si>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</si>
  <si>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</si>
  <si>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</si>
  <si>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</si>
  <si>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</si>
  <si>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</si>
  <si>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</si>
  <si>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</si>
  <si>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</si>
  <si>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</si>
  <si>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</si>
  <si>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</si>
  <si>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</si>
  <si>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</si>
  <si>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</si>
  <si>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</si>
  <si>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</si>
  <si>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</si>
  <si>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</si>
  <si>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</si>
  <si>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</si>
  <si>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</si>
  <si>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</si>
  <si>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</si>
  <si>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</si>
  <si>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</si>
  <si>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</si>
  <si>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</si>
  <si>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</si>
  <si>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</si>
  <si>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</si>
  <si>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</si>
  <si>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</si>
  <si>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</si>
  <si>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</si>
  <si>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</si>
  <si>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</si>
  <si>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</si>
  <si>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</si>
  <si>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</si>
  <si>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</si>
  <si>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</si>
  <si>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</si>
  <si>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</si>
  <si>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</si>
  <si>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</si>
  <si>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</si>
  <si>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</si>
  <si>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</si>
  <si>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</si>
  <si>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</si>
  <si>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</si>
  <si>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</si>
  <si>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</si>
  <si>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</si>
  <si>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</si>
  <si>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</si>
  <si>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</si>
  <si>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</si>
  <si>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</si>
  <si>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</si>
  <si>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</si>
  <si>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</si>
  <si>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</si>
  <si>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</si>
  <si>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</si>
  <si>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</si>
  <si>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</si>
  <si>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</si>
  <si>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</si>
  <si>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</si>
  <si>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</si>
  <si>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</si>
  <si>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</si>
  <si>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</si>
  <si>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</si>
  <si>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</si>
  <si>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</si>
  <si>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</si>
  <si>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</si>
  <si>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</si>
  <si>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</si>
  <si>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</si>
  <si>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</si>
  <si>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</si>
  <si>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</si>
  <si>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</si>
  <si>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</si>
  <si>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</si>
  <si>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</si>
  <si>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</si>
  <si>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</si>
  <si>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</si>
  <si>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</si>
  <si>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</si>
  <si>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</si>
  <si>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</si>
  <si>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</si>
  <si>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</si>
  <si>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</si>
  <si>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</si>
  <si>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</si>
  <si>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</si>
  <si>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</si>
  <si>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</si>
  <si>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</si>
  <si>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</si>
  <si>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</si>
  <si>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</si>
  <si>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</si>
  <si>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</si>
  <si>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</si>
  <si>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</si>
  <si>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</si>
  <si>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</si>
  <si>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</si>
  <si>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</si>
  <si>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</si>
  <si>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</si>
  <si>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</si>
  <si>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</si>
  <si>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</si>
  <si>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</si>
  <si>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</si>
  <si>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</si>
  <si>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</si>
  <si>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</si>
  <si>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</si>
  <si>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</si>
  <si>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</si>
  <si>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</si>
  <si>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</si>
  <si>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</si>
  <si>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</si>
  <si>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</si>
  <si>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</si>
  <si>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</si>
  <si>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</si>
  <si>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</si>
  <si>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</si>
  <si>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</si>
  <si>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</si>
  <si>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</si>
  <si>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</si>
  <si>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</si>
  <si>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</si>
  <si>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</si>
  <si>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</si>
  <si>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</si>
  <si>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</si>
  <si>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</si>
  <si>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</si>
  <si>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</si>
  <si>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</si>
  <si>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</si>
  <si>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</si>
  <si>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</si>
  <si>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</si>
  <si>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</si>
  <si>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</si>
  <si>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</si>
  <si>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</si>
  <si>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</si>
  <si>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</si>
  <si>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</si>
  <si>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</si>
  <si>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</si>
  <si>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</si>
  <si>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</si>
  <si>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</si>
  <si>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</si>
  <si>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</si>
  <si>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</si>
  <si>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</si>
  <si>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</si>
  <si>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</si>
  <si>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</si>
  <si>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</si>
  <si>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</si>
  <si>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</si>
  <si>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</si>
  <si>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</si>
  <si>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</si>
  <si>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</si>
  <si>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</si>
  <si>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</si>
  <si>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</si>
  <si>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</si>
  <si>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</si>
  <si>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</si>
  <si>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</si>
  <si>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</si>
  <si>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</si>
  <si>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</si>
  <si>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</si>
  <si>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</si>
  <si>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</si>
  <si>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</si>
  <si>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</si>
  <si>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</si>
  <si>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</si>
  <si>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</si>
  <si>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</si>
  <si>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</si>
  <si>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</si>
  <si>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</si>
  <si>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</si>
  <si>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</si>
  <si>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</si>
  <si>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</si>
  <si>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</si>
  <si>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</si>
  <si>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</si>
  <si>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</si>
  <si>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</si>
  <si>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</si>
  <si>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</si>
  <si>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</si>
  <si>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</si>
  <si>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</si>
  <si>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</si>
  <si>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</si>
  <si>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</si>
  <si>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</si>
  <si>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</si>
  <si>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</si>
  <si>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</si>
  <si>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</si>
  <si>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</si>
  <si>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</si>
  <si>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</si>
  <si>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</si>
  <si>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</si>
  <si>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</si>
  <si>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</si>
  <si>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</si>
  <si>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</si>
  <si>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</si>
  <si>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</si>
  <si>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</si>
  <si>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</si>
  <si>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</si>
  <si>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</si>
  <si>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</si>
  <si>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</si>
  <si>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</si>
  <si>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</si>
  <si>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</si>
  <si>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</si>
  <si>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</si>
  <si>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</si>
  <si>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</si>
  <si>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</si>
  <si>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</si>
  <si>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</si>
  <si>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</si>
  <si>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</si>
  <si>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</si>
  <si>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</si>
  <si>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</si>
  <si>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</si>
  <si>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</si>
  <si>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</si>
  <si>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</si>
  <si>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</si>
  <si>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</si>
  <si>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</si>
  <si>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</si>
  <si>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</si>
  <si>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</si>
  <si>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</si>
  <si>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</si>
  <si>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</si>
  <si>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</si>
  <si>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</si>
  <si>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</si>
  <si>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</si>
  <si>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</si>
  <si>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</si>
  <si>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</si>
  <si>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</si>
  <si>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</si>
  <si>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</si>
  <si>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</si>
  <si>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</si>
  <si>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</si>
  <si>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</si>
  <si>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</si>
  <si>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</si>
  <si>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</si>
  <si>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</si>
  <si>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</si>
  <si>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</si>
  <si>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</si>
  <si>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</si>
  <si>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</si>
  <si>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</si>
  <si>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</si>
  <si>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</si>
  <si>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</si>
  <si>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</si>
  <si>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</si>
  <si>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</si>
  <si>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</si>
  <si>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</si>
  <si>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</si>
  <si>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</si>
  <si>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</si>
  <si>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</si>
  <si>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</si>
  <si>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</si>
  <si>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</si>
  <si>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</si>
  <si>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</si>
  <si>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</si>
  <si>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</si>
  <si>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</si>
  <si>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</si>
  <si>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</si>
  <si>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</si>
  <si>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</si>
  <si>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</si>
  <si>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</si>
  <si>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</si>
  <si>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</si>
  <si>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</si>
  <si>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</si>
  <si>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</si>
  <si>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</si>
  <si>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</si>
  <si>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</si>
  <si>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</si>
  <si>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</si>
  <si>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</si>
  <si>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</si>
  <si>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</si>
  <si>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</si>
  <si>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</si>
  <si>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</si>
  <si>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</si>
  <si>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</si>
  <si>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</si>
  <si>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</si>
  <si>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</si>
  <si>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</si>
  <si>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</si>
  <si>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</si>
  <si>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</si>
  <si>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</si>
  <si>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</si>
  <si>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</si>
  <si>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</si>
  <si>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</si>
  <si>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</si>
  <si>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</si>
  <si>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</si>
  <si>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</si>
  <si>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</si>
  <si>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</si>
  <si>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</si>
  <si>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</si>
  <si>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</si>
  <si>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</si>
  <si>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</si>
  <si>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</si>
  <si>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</si>
  <si>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</si>
  <si>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</si>
  <si>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</si>
  <si>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</si>
  <si>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</si>
  <si>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</si>
  <si>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</si>
  <si>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</si>
  <si>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</si>
  <si>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</si>
  <si>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</si>
  <si>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</si>
  <si>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</si>
  <si>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</si>
  <si>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</si>
  <si>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</si>
  <si>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</si>
  <si>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</si>
  <si>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</si>
  <si>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</si>
  <si>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</si>
  <si>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</si>
  <si>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</si>
  <si>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</si>
  <si>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</si>
  <si>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</si>
  <si>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</si>
  <si>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</si>
  <si>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</si>
  <si>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</si>
  <si>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</si>
  <si>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</si>
  <si>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</si>
  <si>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</si>
  <si>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</si>
  <si>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</si>
  <si>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</si>
  <si>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</si>
  <si>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</si>
  <si>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</si>
  <si>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</si>
  <si>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</si>
  <si>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</si>
  <si>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</si>
  <si>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</si>
  <si>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</si>
  <si>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</si>
  <si>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</si>
  <si>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</si>
  <si>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</si>
  <si>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</si>
  <si>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</si>
  <si>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</si>
  <si>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</si>
  <si>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</si>
  <si>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</si>
  <si>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</si>
  <si>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</si>
  <si>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</si>
  <si>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</si>
  <si>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</si>
  <si>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</si>
  <si>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</si>
  <si>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</si>
  <si>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</si>
  <si>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</si>
  <si>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</si>
  <si>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</si>
  <si>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</si>
  <si>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</si>
  <si>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</si>
  <si>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</si>
  <si>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</si>
  <si>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</si>
  <si>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</si>
  <si>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</si>
  <si>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</si>
  <si>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</si>
  <si>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</si>
  <si>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</si>
  <si>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</si>
  <si>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</si>
  <si>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</si>
  <si>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</si>
  <si>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</si>
  <si>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</si>
  <si>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</si>
  <si>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</si>
  <si>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</si>
  <si>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</si>
  <si>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</si>
  <si>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</si>
  <si>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</si>
  <si>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</si>
  <si>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</si>
  <si>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</si>
  <si>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</si>
  <si>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</si>
  <si>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</si>
  <si>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</si>
  <si>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</si>
  <si>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</si>
  <si>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</si>
  <si>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</si>
  <si>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</si>
  <si>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</si>
  <si>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</si>
  <si>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</si>
  <si>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</si>
  <si>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</si>
  <si>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</si>
  <si>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</si>
  <si>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</si>
  <si>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</si>
  <si>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</si>
  <si>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</si>
  <si>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</si>
  <si>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</si>
  <si>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</si>
  <si>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</si>
  <si>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</si>
  <si>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</si>
  <si>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</si>
  <si>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</si>
  <si>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</si>
  <si>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</si>
  <si>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</si>
  <si>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</si>
  <si>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</si>
  <si>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</si>
  <si>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</si>
  <si>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</si>
  <si>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</si>
  <si>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</si>
  <si>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</si>
  <si>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</si>
  <si>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</si>
  <si>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</si>
  <si>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</si>
  <si>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</si>
  <si>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</si>
  <si>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</si>
  <si>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</si>
  <si>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</si>
  <si>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</si>
  <si>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</si>
  <si>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</si>
  <si>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</si>
  <si>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</si>
  <si>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</si>
  <si>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</si>
  <si>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</si>
  <si>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</si>
  <si>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</si>
  <si>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</si>
  <si>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</si>
  <si>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</si>
  <si>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</si>
  <si>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</si>
  <si>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</si>
  <si>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</si>
  <si>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</si>
  <si>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</si>
  <si>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</si>
  <si>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</si>
  <si>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</si>
  <si>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</si>
  <si>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</si>
  <si>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</si>
  <si>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</si>
  <si>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</si>
  <si>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</si>
  <si>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</si>
  <si>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</si>
  <si>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</si>
  <si>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</si>
  <si>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</si>
  <si>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</si>
  <si>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</si>
  <si>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</si>
  <si>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</si>
  <si>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</si>
  <si>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</si>
  <si>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</si>
  <si>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</si>
  <si>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</si>
  <si>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</si>
  <si>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</si>
  <si>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</si>
  <si>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</si>
  <si>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</si>
  <si>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</si>
  <si>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</si>
  <si>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</si>
  <si>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</si>
  <si>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</si>
  <si>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</si>
  <si>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</si>
  <si>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</si>
  <si>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</si>
  <si>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</si>
  <si>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</si>
  <si>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</si>
  <si>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</si>
  <si>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</si>
  <si>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</si>
  <si>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</si>
  <si>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</si>
  <si>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</si>
  <si>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</si>
  <si>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</si>
  <si>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</si>
  <si>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</si>
  <si>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</si>
  <si>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</si>
  <si>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</si>
  <si>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</si>
  <si>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</si>
  <si>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</si>
  <si>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</si>
  <si>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</si>
  <si>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</si>
  <si>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</si>
  <si>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</si>
  <si>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</si>
  <si>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</si>
  <si>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</si>
  <si>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</si>
  <si>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</si>
  <si>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</si>
  <si>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</si>
  <si>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</si>
  <si>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</si>
  <si>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</si>
  <si>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</si>
  <si>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</si>
  <si>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</si>
  <si>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</si>
  <si>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</si>
  <si>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</si>
  <si>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</si>
  <si>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</si>
  <si>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</si>
  <si>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</si>
  <si>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</si>
  <si>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</si>
  <si>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</si>
  <si>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</si>
  <si>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</si>
  <si>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</si>
  <si>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</si>
  <si>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</si>
  <si>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</si>
  <si>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</si>
  <si>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</si>
  <si>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</si>
  <si>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</si>
  <si>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</si>
  <si>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</si>
  <si>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</si>
  <si>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</si>
  <si>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</si>
  <si>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</si>
  <si>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</si>
  <si>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</si>
  <si>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</si>
  <si>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</si>
  <si>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</si>
  <si>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</si>
  <si>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</si>
  <si>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</si>
  <si>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</si>
  <si>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</si>
  <si>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</si>
  <si>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</si>
  <si>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</si>
  <si>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</si>
  <si>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</si>
  <si>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</si>
  <si>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</si>
  <si>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</si>
  <si>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</si>
  <si>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</si>
  <si>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</si>
  <si>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</si>
  <si>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</si>
  <si>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</si>
  <si>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</si>
  <si>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</si>
  <si>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</si>
  <si>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</si>
  <si>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</si>
  <si>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</si>
  <si>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</si>
  <si>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</si>
  <si>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</si>
  <si>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</si>
  <si>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</si>
  <si>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</si>
  <si>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</si>
  <si>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</si>
  <si>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</si>
  <si>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</si>
  <si>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</si>
  <si>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</si>
  <si>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</si>
  <si>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</si>
  <si>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</si>
  <si>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</si>
  <si>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</si>
  <si>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</si>
  <si>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</si>
  <si>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</si>
  <si>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</si>
  <si>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</si>
  <si>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</si>
  <si>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</si>
  <si>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</si>
  <si>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</si>
  <si>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</si>
  <si>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</si>
  <si>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</si>
  <si>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</si>
  <si>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</si>
  <si>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</si>
  <si>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</si>
  <si>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</si>
  <si>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</si>
  <si>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</si>
  <si>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</si>
  <si>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</si>
  <si>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</si>
  <si>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</si>
  <si>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</si>
  <si>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</si>
  <si>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</si>
  <si>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</si>
  <si>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</si>
  <si>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</si>
  <si>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</si>
  <si>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</si>
  <si>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</si>
  <si>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</si>
  <si>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</si>
  <si>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</si>
  <si>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</si>
  <si>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</si>
  <si>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</si>
  <si>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</si>
  <si>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</si>
  <si>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</si>
  <si>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</si>
  <si>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</si>
  <si>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</si>
  <si>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</si>
  <si>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</si>
  <si>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</si>
  <si>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</si>
  <si>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</si>
  <si>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</si>
  <si>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</si>
  <si>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</si>
  <si>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</si>
  <si>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</si>
  <si>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</si>
  <si>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</si>
  <si>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</si>
  <si>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</si>
  <si>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</si>
  <si>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</si>
  <si>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</si>
  <si>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</si>
  <si>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</si>
  <si>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</si>
  <si>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</si>
  <si>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</si>
  <si>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</si>
  <si>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</si>
  <si>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</si>
  <si>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</si>
  <si>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</si>
  <si>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</si>
  <si>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</si>
  <si>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</si>
  <si>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</si>
  <si>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</si>
  <si>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</si>
  <si>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</si>
  <si>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</si>
  <si>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</si>
  <si>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</si>
  <si>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</si>
  <si>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</si>
  <si>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</si>
  <si>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</si>
  <si>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</si>
  <si>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</si>
  <si>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</si>
  <si>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</si>
  <si>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</si>
  <si>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</si>
  <si>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</si>
  <si>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</si>
  <si>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</si>
  <si>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</si>
  <si>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</si>
  <si>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</si>
  <si>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</si>
  <si>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</si>
  <si>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</si>
  <si>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</si>
  <si>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</si>
  <si>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</si>
  <si>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</si>
  <si>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</si>
  <si>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</si>
  <si>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</si>
  <si>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</si>
  <si>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</si>
  <si>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</si>
  <si>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</si>
  <si>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</si>
  <si>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</si>
  <si>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</si>
  <si>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</si>
  <si>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</si>
  <si>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</si>
  <si>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</si>
  <si>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</si>
  <si>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</si>
  <si>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</si>
  <si>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</si>
  <si>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</si>
  <si>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</si>
  <si>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</si>
  <si>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</si>
  <si>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</si>
  <si>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</si>
  <si>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</si>
  <si>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</si>
  <si>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</si>
  <si>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</si>
  <si>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</si>
  <si>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</si>
  <si>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</si>
  <si>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</si>
  <si>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</si>
  <si>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</si>
  <si>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</si>
  <si>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</si>
  <si>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</si>
  <si>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</si>
  <si>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</si>
  <si>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</si>
  <si>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</si>
  <si>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</si>
  <si>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</si>
  <si>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</si>
  <si>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</si>
  <si>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</si>
  <si>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</si>
  <si>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</si>
  <si>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</si>
  <si>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</si>
  <si>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</si>
  <si>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</si>
  <si>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</si>
  <si>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</si>
  <si>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</si>
  <si>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</si>
  <si>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</si>
  <si>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</si>
  <si>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</si>
  <si>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</si>
  <si>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</si>
  <si>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</si>
  <si>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</si>
  <si>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</si>
  <si>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</si>
  <si>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</si>
  <si>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</si>
  <si>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</si>
  <si>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</si>
  <si>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</si>
  <si>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</si>
  <si>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</si>
  <si>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</si>
  <si>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</si>
  <si>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</si>
  <si>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</si>
  <si>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</si>
  <si>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</si>
  <si>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</si>
  <si>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</si>
  <si>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</si>
  <si>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</si>
  <si>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</si>
  <si>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</si>
  <si>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</si>
  <si>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</si>
  <si>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</si>
  <si>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</si>
  <si>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</si>
  <si>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</si>
  <si>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</si>
  <si>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</si>
  <si>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</si>
  <si>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</si>
  <si>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</si>
  <si>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</si>
  <si>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</si>
  <si>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</si>
  <si>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</si>
  <si>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</si>
  <si>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</si>
  <si>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</si>
  <si>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</si>
  <si>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</si>
  <si>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</si>
  <si>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</si>
  <si>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</si>
  <si>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</si>
  <si>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</si>
  <si>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</si>
  <si>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</si>
  <si>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</si>
  <si>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</si>
  <si>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</si>
  <si>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</si>
  <si>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</si>
  <si>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</si>
  <si>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</si>
  <si>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</si>
  <si>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</si>
  <si>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</si>
  <si>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</si>
  <si>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</si>
  <si>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</si>
  <si>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</si>
  <si>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</si>
  <si>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</si>
  <si>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</si>
  <si>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</si>
  <si>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</si>
  <si>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</si>
  <si>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</si>
  <si>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</si>
  <si>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</si>
  <si>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</si>
  <si>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</si>
  <si>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</si>
  <si>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</si>
  <si>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</si>
  <si>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</si>
  <si>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</si>
  <si>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</si>
  <si>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</si>
  <si>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</si>
  <si>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</si>
  <si>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</si>
  <si>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</si>
  <si>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</si>
  <si>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</si>
  <si>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</si>
  <si>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</si>
  <si>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</si>
  <si>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</si>
  <si>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</si>
  <si>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</si>
  <si>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</si>
  <si>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</si>
  <si>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</si>
  <si>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</si>
  <si>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</si>
  <si>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</si>
  <si>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</si>
  <si>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</si>
  <si>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</si>
  <si>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</si>
  <si>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</si>
  <si>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</si>
  <si>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</si>
  <si>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</si>
  <si>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</si>
  <si>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</si>
  <si>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</si>
  <si>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</si>
  <si>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</si>
  <si>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</si>
  <si>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</si>
  <si>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</si>
  <si>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</si>
  <si>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</si>
  <si>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</si>
  <si>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</si>
  <si>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</si>
  <si>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</si>
  <si>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</si>
  <si>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</si>
  <si>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</si>
  <si>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</si>
  <si>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</si>
  <si>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</si>
  <si>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</si>
  <si>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</si>
  <si>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</si>
  <si>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</si>
  <si>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</si>
  <si>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</si>
  <si>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</si>
  <si>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</si>
  <si>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</si>
  <si>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</si>
  <si>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</si>
  <si>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</si>
  <si>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</si>
  <si>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</si>
  <si>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</si>
  <si>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</si>
  <si>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</si>
  <si>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</si>
  <si>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</si>
  <si>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</si>
  <si>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</si>
  <si>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</si>
  <si>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</si>
  <si>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</si>
  <si>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</si>
  <si>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</si>
  <si>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</si>
  <si>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</si>
  <si>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</si>
  <si>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</si>
  <si>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</si>
  <si>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</si>
  <si>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</si>
  <si>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</si>
  <si>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</si>
  <si>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</si>
  <si>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</si>
  <si>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</si>
  <si>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</si>
  <si>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</si>
  <si>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</si>
  <si>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</si>
  <si>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</si>
  <si>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</si>
  <si>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</si>
  <si>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</si>
  <si>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</si>
  <si>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</si>
  <si>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</si>
  <si>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</si>
  <si>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</si>
  <si>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</si>
  <si>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</si>
  <si>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</si>
  <si>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</si>
  <si>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</si>
  <si>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</si>
  <si>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</si>
  <si>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</si>
  <si>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</si>
  <si>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</si>
  <si>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</si>
  <si>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</si>
  <si>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</si>
  <si>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</si>
  <si>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</si>
  <si>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</si>
  <si>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</si>
  <si>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</si>
  <si>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</si>
  <si>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</si>
  <si>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</si>
  <si>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</si>
  <si>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</si>
  <si>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</si>
  <si>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</si>
  <si>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</si>
  <si>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</si>
  <si>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</si>
  <si>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</si>
  <si>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</si>
  <si>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</si>
  <si>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</si>
  <si>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</si>
  <si>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</si>
  <si>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</si>
  <si>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</si>
  <si>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</si>
  <si>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</si>
  <si>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</si>
  <si>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</si>
  <si>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</si>
  <si>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</si>
  <si>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</si>
  <si>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</si>
  <si>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</si>
  <si>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</si>
  <si>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</si>
  <si>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</si>
  <si>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</si>
  <si>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</si>
  <si>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</si>
  <si>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</si>
  <si>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</si>
  <si>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</si>
  <si>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</si>
  <si>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</si>
  <si>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</si>
  <si>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</si>
  <si>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</si>
  <si>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</si>
  <si>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</si>
  <si>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</si>
  <si>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</si>
  <si>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</si>
  <si>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</si>
  <si>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</si>
  <si>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</si>
  <si>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</si>
  <si>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</si>
  <si>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</si>
  <si>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</si>
  <si>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</si>
  <si>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</si>
  <si>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</si>
  <si>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</si>
  <si>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</si>
  <si>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</si>
  <si>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</si>
  <si>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</si>
  <si>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</si>
  <si>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</si>
  <si>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</si>
  <si>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</si>
  <si>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</si>
  <si>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</si>
  <si>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</si>
  <si>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</si>
  <si>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</si>
  <si>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</si>
  <si>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</si>
  <si>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</si>
  <si>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</si>
  <si>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</si>
  <si>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</si>
  <si>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</si>
  <si>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</si>
  <si>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</si>
  <si>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</si>
  <si>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</si>
  <si>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</si>
  <si>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</si>
  <si>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</si>
  <si>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</si>
  <si>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</si>
  <si>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</si>
  <si>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</si>
  <si>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</si>
  <si>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</si>
  <si>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</si>
  <si>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</si>
  <si>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</si>
  <si>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</si>
  <si>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</si>
  <si>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</si>
  <si>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</si>
  <si>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</si>
  <si>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</si>
  <si>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</si>
  <si>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</si>
  <si>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</si>
  <si>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</si>
  <si>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</si>
  <si>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</si>
  <si>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</si>
  <si>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</si>
  <si>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</si>
  <si>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</si>
  <si>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</si>
  <si>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</si>
  <si>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</si>
  <si>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</si>
  <si>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</si>
  <si>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</si>
  <si>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</si>
  <si>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</si>
  <si>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</si>
  <si>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</si>
  <si>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</si>
  <si>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</si>
  <si>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</si>
  <si>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</si>
  <si>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</si>
  <si>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</si>
  <si>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</si>
  <si>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</si>
  <si>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</si>
  <si>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</si>
  <si>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</si>
  <si>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</si>
  <si>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</si>
  <si>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</si>
  <si>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</si>
  <si>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</si>
  <si>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</si>
  <si>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</si>
  <si>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</si>
  <si>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</si>
  <si>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</si>
  <si>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</si>
  <si>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</si>
  <si>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</si>
  <si>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</si>
  <si>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</si>
  <si>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</si>
  <si>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</si>
  <si>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</si>
  <si>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</si>
  <si>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</si>
  <si>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</si>
  <si>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</si>
  <si>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</si>
  <si>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</si>
  <si>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</si>
  <si>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</si>
  <si>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</si>
  <si>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</si>
  <si>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</si>
  <si>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</si>
  <si>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</si>
  <si>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</si>
  <si>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</si>
  <si>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</si>
  <si>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</si>
  <si>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</si>
  <si>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</si>
  <si>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</si>
  <si>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</si>
  <si>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</si>
  <si>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</si>
  <si>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</si>
  <si>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</si>
  <si>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</si>
  <si>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</si>
  <si>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</si>
  <si>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</si>
  <si>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</si>
  <si>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</si>
  <si>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</si>
  <si>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</si>
  <si>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</si>
  <si>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</si>
  <si>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</si>
  <si>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</si>
  <si>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</si>
  <si>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</si>
  <si>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</si>
  <si>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</si>
  <si>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</si>
  <si>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</si>
  <si>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</si>
  <si>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</si>
  <si>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</si>
  <si>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</si>
  <si>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</si>
  <si>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</si>
  <si>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</si>
  <si>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</si>
  <si>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</si>
  <si>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</si>
  <si>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</si>
  <si>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</si>
  <si>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</si>
  <si>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</si>
  <si>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</si>
  <si>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</si>
  <si>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</si>
  <si>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</si>
  <si>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</si>
  <si>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</si>
  <si>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</si>
  <si>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</si>
  <si>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</si>
  <si>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</si>
  <si>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</si>
  <si>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</si>
  <si>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</si>
  <si>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</si>
  <si>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</si>
  <si>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</si>
  <si>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</si>
  <si>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</si>
  <si>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</si>
  <si>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</si>
  <si>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</si>
  <si>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</si>
  <si>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</si>
  <si>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</si>
  <si>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</si>
  <si>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</si>
  <si>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</si>
  <si>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</si>
  <si>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</si>
  <si>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</si>
  <si>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</si>
  <si>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</si>
  <si>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</si>
  <si>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</si>
  <si>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</si>
  <si>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</si>
  <si>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</si>
  <si>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</si>
  <si>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</si>
  <si>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</si>
  <si>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</si>
  <si>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</si>
  <si>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</si>
  <si>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</si>
  <si>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</si>
  <si>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</si>
  <si>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</si>
  <si>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</si>
  <si>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</si>
  <si>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</si>
  <si>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</si>
  <si>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</si>
  <si>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</si>
  <si>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</si>
  <si>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</si>
  <si>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</si>
  <si>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</si>
  <si>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</si>
  <si>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</si>
  <si>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</si>
  <si>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</si>
  <si>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</si>
  <si>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</si>
  <si>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</si>
  <si>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</si>
  <si>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</si>
  <si>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</si>
  <si>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</si>
  <si>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</si>
  <si>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</si>
  <si>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</si>
  <si>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</si>
  <si>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</si>
  <si>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</si>
  <si>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</si>
  <si>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</si>
  <si>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</si>
  <si>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</si>
  <si>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</si>
  <si>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</si>
  <si>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</si>
  <si>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</si>
  <si>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</si>
  <si>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</si>
  <si>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</si>
  <si>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</si>
  <si>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</si>
  <si>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</si>
  <si>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</si>
  <si>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</si>
  <si>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</si>
  <si>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</si>
  <si>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</si>
  <si>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</si>
  <si>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</si>
  <si>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</si>
  <si>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</si>
  <si>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</si>
  <si>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</si>
  <si>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</si>
  <si>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</si>
  <si>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</si>
  <si>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</si>
  <si>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</si>
  <si>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</si>
  <si>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</si>
  <si>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</si>
  <si>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</si>
  <si>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</si>
  <si>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</si>
  <si>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</si>
  <si>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</si>
  <si>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</si>
  <si>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</si>
  <si>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</si>
  <si>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</si>
  <si>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</si>
  <si>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</si>
  <si>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</si>
  <si>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</si>
  <si>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</si>
  <si>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</si>
  <si>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</si>
  <si>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</si>
  <si>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</si>
  <si>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</si>
  <si>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</si>
  <si>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</si>
  <si>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</si>
  <si>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</si>
  <si>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</si>
  <si>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</si>
  <si>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</si>
  <si>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</si>
  <si>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</si>
  <si>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</si>
  <si>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</si>
  <si>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</si>
  <si>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</si>
  <si>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</si>
  <si>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</si>
  <si>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</si>
  <si>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</si>
  <si>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</si>
  <si>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</si>
  <si>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</si>
  <si>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</si>
  <si>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</si>
  <si>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</si>
  <si>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</si>
  <si>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</si>
  <si>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</si>
  <si>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</si>
  <si>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</si>
  <si>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</si>
  <si>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</si>
  <si>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</si>
  <si>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</si>
  <si>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</si>
  <si>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</si>
  <si>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</si>
  <si>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</si>
  <si>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</si>
  <si>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</si>
  <si>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</si>
  <si>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</si>
  <si>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</si>
  <si>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</si>
  <si>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</si>
  <si>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</si>
  <si>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</si>
  <si>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</si>
  <si>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</si>
  <si>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</si>
  <si>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</si>
  <si>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</si>
  <si>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</si>
  <si>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</si>
  <si>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</si>
  <si>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</si>
  <si>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</si>
  <si>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</si>
  <si>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</si>
  <si>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</si>
  <si>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</si>
  <si>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</si>
  <si>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</si>
  <si>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</si>
  <si>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</si>
  <si>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</si>
  <si>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</si>
  <si>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</si>
  <si>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</si>
  <si>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</si>
  <si>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</si>
  <si>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</si>
  <si>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</si>
  <si>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</si>
  <si>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</si>
  <si>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</si>
  <si>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</si>
  <si>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</si>
  <si>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</si>
  <si>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</si>
  <si>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</si>
  <si>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</si>
  <si>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</si>
  <si>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</si>
  <si>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</si>
  <si>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</si>
  <si>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</si>
  <si>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</si>
  <si>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</si>
  <si>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</si>
  <si>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</si>
  <si>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</si>
  <si>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</si>
  <si>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</si>
  <si>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</si>
  <si>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</si>
  <si>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</si>
  <si>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</si>
  <si>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</si>
  <si>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</si>
  <si>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</si>
  <si>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</si>
  <si>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</si>
  <si>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</si>
  <si>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</si>
  <si>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</si>
  <si>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</si>
  <si>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</si>
  <si>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</si>
  <si>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</si>
  <si>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</si>
  <si>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</si>
  <si>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</si>
  <si>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</si>
  <si>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</si>
  <si>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</si>
  <si>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</si>
  <si>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</si>
  <si>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</si>
  <si>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</si>
  <si>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</si>
  <si>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</si>
  <si>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</si>
  <si>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</si>
  <si>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</si>
  <si>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</si>
  <si>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</si>
  <si>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</si>
  <si>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</si>
  <si>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</si>
  <si>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</si>
  <si>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</si>
  <si>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</si>
  <si>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</si>
  <si>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</si>
  <si>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</si>
  <si>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</si>
  <si>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</si>
  <si>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</si>
  <si>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</si>
  <si>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</si>
  <si>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</si>
  <si>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</si>
  <si>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</si>
  <si>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</si>
  <si>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</si>
  <si>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</si>
  <si>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</si>
  <si>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</si>
  <si>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</si>
  <si>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</si>
  <si>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</si>
  <si>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</si>
  <si>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</si>
  <si>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</si>
  <si>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</si>
  <si>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</si>
  <si>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</si>
  <si>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</si>
  <si>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</si>
  <si>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</si>
  <si>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</si>
  <si>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</si>
  <si>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</si>
  <si>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</si>
  <si>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</si>
  <si>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</si>
  <si>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</si>
  <si>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</si>
  <si>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</si>
  <si>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</si>
  <si>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</si>
  <si>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</si>
  <si>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</si>
  <si>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</si>
  <si>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</si>
  <si>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</si>
  <si>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</si>
  <si>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</si>
  <si>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</si>
  <si>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</si>
  <si>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</si>
  <si>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</si>
  <si>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</si>
  <si>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</si>
  <si>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</si>
  <si>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</si>
  <si>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</si>
  <si>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</si>
  <si>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</si>
  <si>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</si>
  <si>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</si>
  <si>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</si>
  <si>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</si>
  <si>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</si>
  <si>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</si>
  <si>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</si>
  <si>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</si>
  <si>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</si>
  <si>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</si>
  <si>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</si>
  <si>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</si>
  <si>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</si>
  <si>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</si>
  <si>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</si>
  <si>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</si>
  <si>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</si>
  <si>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</si>
  <si>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</si>
  <si>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</si>
  <si>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</si>
  <si>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</si>
  <si>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</si>
  <si>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</si>
  <si>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</si>
  <si>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</si>
  <si>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</si>
  <si>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</si>
  <si>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</si>
  <si>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</si>
  <si>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</si>
  <si>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</si>
  <si>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</si>
  <si>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</si>
  <si>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</si>
  <si>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</si>
  <si>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</si>
  <si>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</si>
  <si>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</si>
  <si>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</si>
  <si>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</si>
  <si>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</si>
  <si>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</si>
  <si>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</si>
  <si>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</si>
  <si>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</si>
  <si>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</si>
  <si>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</si>
  <si>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</si>
  <si>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</si>
  <si>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</si>
  <si>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</si>
  <si>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</si>
  <si>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</si>
  <si>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</si>
  <si>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</si>
  <si>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</si>
  <si>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</si>
  <si>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</si>
  <si>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</si>
  <si>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</si>
  <si>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</si>
  <si>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</si>
  <si>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</si>
  <si>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</si>
  <si>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</si>
  <si>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</si>
  <si>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</si>
  <si>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</si>
  <si>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</si>
  <si>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</si>
  <si>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</si>
  <si>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</si>
  <si>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</si>
  <si>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</si>
  <si>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</si>
  <si>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</si>
  <si>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</si>
  <si>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</si>
  <si>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</si>
  <si>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</si>
  <si>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</si>
  <si>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</si>
  <si>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</si>
  <si>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</si>
  <si>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</si>
  <si>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</si>
  <si>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</si>
  <si>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</si>
  <si>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</si>
  <si>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</si>
  <si>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</si>
  <si>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</si>
  <si>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</si>
  <si>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</si>
  <si>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</si>
  <si>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</si>
  <si>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</si>
  <si>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</si>
  <si>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</si>
  <si>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</si>
  <si>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</si>
  <si>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</si>
  <si>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</si>
  <si>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</si>
  <si>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</si>
  <si>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</si>
  <si>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</si>
  <si>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</si>
  <si>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</si>
  <si>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</si>
  <si>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</si>
  <si>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</si>
  <si>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</si>
  <si>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</si>
  <si>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</si>
  <si>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</si>
  <si>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</si>
  <si>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</si>
  <si>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</si>
  <si>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</si>
  <si>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</si>
  <si>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</si>
  <si>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</si>
  <si>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</si>
  <si>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</si>
  <si>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</si>
  <si>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</si>
  <si>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</si>
  <si>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</si>
  <si>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</si>
  <si>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</si>
  <si>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</si>
  <si>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</si>
  <si>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</si>
  <si>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</si>
  <si>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</si>
  <si>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</si>
  <si>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</si>
  <si>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</si>
  <si>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</si>
  <si>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</si>
  <si>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</si>
  <si>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</si>
  <si>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</si>
  <si>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</si>
  <si>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</si>
  <si>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</si>
  <si>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</si>
  <si>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</si>
  <si>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</si>
  <si>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</si>
  <si>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</si>
  <si>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</si>
  <si>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</si>
  <si>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</si>
  <si>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</si>
  <si>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</si>
  <si>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</si>
  <si>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</si>
  <si>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</si>
  <si>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</si>
  <si>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</si>
  <si>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</si>
  <si>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</si>
  <si>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</si>
  <si>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</si>
  <si>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</si>
  <si>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</si>
  <si>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</si>
  <si>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</si>
  <si>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</si>
  <si>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</si>
  <si>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</si>
  <si>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</si>
  <si>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</si>
  <si>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</si>
  <si>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</si>
  <si>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</si>
  <si>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</si>
  <si>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</si>
  <si>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</si>
  <si>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</si>
  <si>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</si>
  <si>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</si>
  <si>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</si>
  <si>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</si>
  <si>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</si>
  <si>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</si>
  <si>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</si>
  <si>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</si>
  <si>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</si>
  <si>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</si>
  <si>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</si>
  <si>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</si>
  <si>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</si>
  <si>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</si>
  <si>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</si>
  <si>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</si>
  <si>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</si>
  <si>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</si>
  <si>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</si>
  <si>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</si>
  <si>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</si>
  <si>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</si>
  <si>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</si>
  <si>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</si>
  <si>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</si>
  <si>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</si>
  <si>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</si>
  <si>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</si>
  <si>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</si>
  <si>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</si>
  <si>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</si>
  <si>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</si>
  <si>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</si>
  <si>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</si>
  <si>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</si>
  <si>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</si>
  <si>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</si>
  <si>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</si>
  <si>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</si>
  <si>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</si>
  <si>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</si>
  <si>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</si>
  <si>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</si>
  <si>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</si>
  <si>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</si>
  <si>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</si>
  <si>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</si>
  <si>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</si>
  <si>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</si>
  <si>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</si>
  <si>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</si>
  <si>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</si>
  <si>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</si>
  <si>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</si>
  <si>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</si>
  <si>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</si>
  <si>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</si>
  <si>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</si>
  <si>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</si>
  <si>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</si>
  <si>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</si>
  <si>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</si>
  <si>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</si>
  <si>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</si>
  <si>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</si>
  <si>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</si>
  <si>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</si>
  <si>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</si>
  <si>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</si>
  <si>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</si>
  <si>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</si>
  <si>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</si>
  <si>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</si>
  <si>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</si>
  <si>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</si>
  <si>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</si>
  <si>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</si>
  <si>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</si>
  <si>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</si>
  <si>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</si>
  <si>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</si>
  <si>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</si>
  <si>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</si>
  <si>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</si>
  <si>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</si>
  <si>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</si>
  <si>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</si>
  <si>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</si>
  <si>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</si>
  <si>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</si>
  <si>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</si>
  <si>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</si>
  <si>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</si>
  <si>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</si>
  <si>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</si>
  <si>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</si>
  <si>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</si>
  <si>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</si>
  <si>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</si>
  <si>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</si>
  <si>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</si>
  <si>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</si>
  <si>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</si>
  <si>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</si>
  <si>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</si>
  <si>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</si>
  <si>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</si>
  <si>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</si>
  <si>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</si>
  <si>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</si>
  <si>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</si>
  <si>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</si>
  <si>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</si>
  <si>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</si>
  <si>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</si>
  <si>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</si>
  <si>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</si>
  <si>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</si>
  <si>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</si>
  <si>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</si>
  <si>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</si>
  <si>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</si>
  <si>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</si>
  <si>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</si>
  <si>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</si>
  <si>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</si>
  <si>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</si>
  <si>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</si>
  <si>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</si>
  <si>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</si>
  <si>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</si>
  <si>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</si>
  <si>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</si>
  <si>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</si>
  <si>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</si>
  <si>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</si>
  <si>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</si>
  <si>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</si>
  <si>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</si>
  <si>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</si>
  <si>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</si>
  <si>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</si>
  <si>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</si>
  <si>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</si>
  <si>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</si>
  <si>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</si>
  <si>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</si>
  <si>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</si>
  <si>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</si>
  <si>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</si>
  <si>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</si>
  <si>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</si>
  <si>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</si>
  <si>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</si>
  <si>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</si>
  <si>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</si>
  <si>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</si>
  <si>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</si>
  <si>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</si>
  <si>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</si>
  <si>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</si>
  <si>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</si>
  <si>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</si>
  <si>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</si>
  <si>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</si>
  <si>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</si>
  <si>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</si>
  <si>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</si>
  <si>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</si>
  <si>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</si>
  <si>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</si>
  <si>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</si>
  <si>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</si>
  <si>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</si>
  <si>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</si>
  <si>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</si>
  <si>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</si>
  <si>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</si>
  <si>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</si>
  <si>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</si>
  <si>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</si>
  <si>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</si>
  <si>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</si>
  <si>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</si>
  <si>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</si>
  <si>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</si>
  <si>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</si>
  <si>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</si>
  <si>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</si>
  <si>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</si>
  <si>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</si>
  <si>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</si>
  <si>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</si>
  <si>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</si>
  <si>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</si>
  <si>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</si>
  <si>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</si>
  <si>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</si>
  <si>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</si>
  <si>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</si>
  <si>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</si>
  <si>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</si>
  <si>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</si>
  <si>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</si>
  <si>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</si>
  <si>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</si>
  <si>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</si>
  <si>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</si>
  <si>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</si>
  <si>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</si>
  <si>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</si>
  <si>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</si>
  <si>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</si>
  <si>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</si>
  <si>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</si>
  <si>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</si>
  <si>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</si>
  <si>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</si>
  <si>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</si>
  <si>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</si>
  <si>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</si>
  <si>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</si>
  <si>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</si>
  <si>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</si>
  <si>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</si>
  <si>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</si>
  <si>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</si>
  <si>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</si>
  <si>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</si>
  <si>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</si>
  <si>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</si>
  <si>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</si>
  <si>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</si>
  <si>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</si>
  <si>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</si>
  <si>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</si>
  <si>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</si>
  <si>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</si>
  <si>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</si>
  <si>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</si>
  <si>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</si>
  <si>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</si>
  <si>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</si>
  <si>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</si>
  <si>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</si>
  <si>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</si>
  <si>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</si>
  <si>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</si>
  <si>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</si>
  <si>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</si>
  <si>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</si>
  <si>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</si>
  <si>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</si>
  <si>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</si>
  <si>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</si>
  <si>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</si>
  <si>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</si>
  <si>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</si>
  <si>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</si>
  <si>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</si>
  <si>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</si>
  <si>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</si>
  <si>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</si>
  <si>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</si>
  <si>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</si>
  <si>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</si>
  <si>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</si>
  <si>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</si>
  <si>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</si>
  <si>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</si>
  <si>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</si>
  <si>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</si>
  <si>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</si>
  <si>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</si>
  <si>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</si>
  <si>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</si>
  <si>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</si>
  <si>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</si>
  <si>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</si>
  <si>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</si>
  <si>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</si>
  <si>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</si>
  <si>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</si>
  <si>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</si>
  <si>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</si>
  <si>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</si>
  <si>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</si>
  <si>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</si>
  <si>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</si>
  <si>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</si>
  <si>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</si>
  <si>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</si>
  <si>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</si>
  <si>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</si>
  <si>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</si>
  <si>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</si>
  <si>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</si>
  <si>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</si>
  <si>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</si>
  <si>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</si>
  <si>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</si>
  <si>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</si>
  <si>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</si>
  <si>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</si>
  <si>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</si>
  <si>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</si>
  <si>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</si>
  <si>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</si>
  <si>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</si>
  <si>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</si>
  <si>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</si>
  <si>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</si>
  <si>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</si>
  <si>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</si>
  <si>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</si>
  <si>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</si>
  <si>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</si>
  <si>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</si>
  <si>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</si>
  <si>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</si>
  <si>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</si>
  <si>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</si>
  <si>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</si>
  <si>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</si>
  <si>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</si>
  <si>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</si>
  <si>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</si>
  <si>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</si>
  <si>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</si>
  <si>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</si>
  <si>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</si>
  <si>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</si>
  <si>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</si>
  <si>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</si>
  <si>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</si>
  <si>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</si>
  <si>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</si>
  <si>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</si>
  <si>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</si>
  <si>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</si>
  <si>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</si>
  <si>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</si>
  <si>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</si>
  <si>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</si>
  <si>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</si>
  <si>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</si>
  <si>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</si>
  <si>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</si>
  <si>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</si>
  <si>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</si>
  <si>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</si>
  <si>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</si>
  <si>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</si>
  <si>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</si>
  <si>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</si>
  <si>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</si>
  <si>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</si>
  <si>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</si>
  <si>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</si>
  <si>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</si>
  <si>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</si>
  <si>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</si>
  <si>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</si>
  <si>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</si>
  <si>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</si>
  <si>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</si>
  <si>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</si>
  <si>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</si>
  <si>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</si>
  <si>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</si>
  <si>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</si>
  <si>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</si>
  <si>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</si>
  <si>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</si>
  <si>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</si>
  <si>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</si>
  <si>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</si>
  <si>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</si>
  <si>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</si>
  <si>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</si>
  <si>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</si>
  <si>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</si>
  <si>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</si>
  <si>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</si>
  <si>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</si>
  <si>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</si>
  <si>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</si>
  <si>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</si>
  <si>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</si>
  <si>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</si>
  <si>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</si>
  <si>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</si>
  <si>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</si>
  <si>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</si>
  <si>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</si>
  <si>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</si>
  <si>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</si>
  <si>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</si>
  <si>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</si>
  <si>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</si>
  <si>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</si>
  <si>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</si>
  <si>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</si>
  <si>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</si>
  <si>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</si>
  <si>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</si>
  <si>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</si>
  <si>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</si>
  <si>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</si>
  <si>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</si>
  <si>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</si>
  <si>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</si>
  <si>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</si>
  <si>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</si>
  <si>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</si>
  <si>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</si>
  <si>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</si>
  <si>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</si>
  <si>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</si>
  <si>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</si>
  <si>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</si>
  <si>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</si>
  <si>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</si>
  <si>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</si>
  <si>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</si>
  <si>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</si>
  <si>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</si>
  <si>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</si>
  <si>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</si>
  <si>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</si>
  <si>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</si>
  <si>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</si>
  <si>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</si>
  <si>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</si>
  <si>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</si>
  <si>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</si>
  <si>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</si>
  <si>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</si>
  <si>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</si>
  <si>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</si>
  <si>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</si>
  <si>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</si>
  <si>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</si>
  <si>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</si>
  <si>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</si>
  <si>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</si>
  <si>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</si>
  <si>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</si>
  <si>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</si>
  <si>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</si>
  <si>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</si>
  <si>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</si>
  <si>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</si>
  <si>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</si>
  <si>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</si>
  <si>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</si>
  <si>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</si>
  <si>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</si>
  <si>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</si>
  <si>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</si>
  <si>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</si>
  <si>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</si>
  <si>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</si>
  <si>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</si>
  <si>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</si>
  <si>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</si>
  <si>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</si>
  <si>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</si>
  <si>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</si>
  <si>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</si>
  <si>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</si>
  <si>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</si>
  <si>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</si>
  <si>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</si>
  <si>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</si>
  <si>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</si>
  <si>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</si>
  <si>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</si>
  <si>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</si>
  <si>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</si>
  <si>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</si>
  <si>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</si>
  <si>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</si>
  <si>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</si>
  <si>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</si>
  <si>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</si>
  <si>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</si>
  <si>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</si>
  <si>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</si>
  <si>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</si>
  <si>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</si>
  <si>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</si>
  <si>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</si>
  <si>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</si>
  <si>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</si>
  <si>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</si>
  <si>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</si>
  <si>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</si>
  <si>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</si>
  <si>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</si>
  <si>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</si>
  <si>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</si>
  <si>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</si>
  <si>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</si>
  <si>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</si>
  <si>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</si>
  <si>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</si>
  <si>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</si>
  <si>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</si>
  <si>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</si>
  <si>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</si>
  <si>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</si>
  <si>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</si>
  <si>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</si>
  <si>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</si>
  <si>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</si>
  <si>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</si>
  <si>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</si>
  <si>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</si>
  <si>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</si>
  <si>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</si>
  <si>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</si>
  <si>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</si>
  <si>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</si>
  <si>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</si>
  <si>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</si>
  <si>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</si>
  <si>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</si>
  <si>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</si>
  <si>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</si>
  <si>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</si>
  <si>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</si>
  <si>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</si>
  <si>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</si>
  <si>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</si>
  <si>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</si>
  <si>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</si>
  <si>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</si>
  <si>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</si>
  <si>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</si>
  <si>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</si>
  <si>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</si>
  <si>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</si>
  <si>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</si>
  <si>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</si>
  <si>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</si>
  <si>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</si>
  <si>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</si>
  <si>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</si>
  <si>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</si>
  <si>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</si>
  <si>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</si>
  <si>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</si>
  <si>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</si>
  <si>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</si>
  <si>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</si>
  <si>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</si>
  <si>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</si>
  <si>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</si>
  <si>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</si>
  <si>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</si>
  <si>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</si>
  <si>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</si>
  <si>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</si>
  <si>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</si>
  <si>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</si>
  <si>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</si>
  <si>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</si>
  <si>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</si>
  <si>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</si>
  <si>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</si>
  <si>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</si>
  <si>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</si>
  <si>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</si>
  <si>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</si>
  <si>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</si>
  <si>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</si>
  <si>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</si>
  <si>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</si>
  <si>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</si>
  <si>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</si>
  <si>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</si>
  <si>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</si>
  <si>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</si>
  <si>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</si>
  <si>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</si>
  <si>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</si>
  <si>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</si>
  <si>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</si>
  <si>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</si>
  <si>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</si>
  <si>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</si>
  <si>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</si>
  <si>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</si>
  <si>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</si>
  <si>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</si>
  <si>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</si>
  <si>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</si>
  <si>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</si>
  <si>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</si>
  <si>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</si>
  <si>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</si>
  <si>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</si>
  <si>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</si>
  <si>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</si>
  <si>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</si>
  <si>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</si>
  <si>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</si>
  <si>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</si>
  <si>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</si>
  <si>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</si>
  <si>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</si>
  <si>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</si>
  <si>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</si>
  <si>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</si>
  <si>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</si>
  <si>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</si>
  <si>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</si>
  <si>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</si>
  <si>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</si>
  <si>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</si>
  <si>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</si>
  <si>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</si>
  <si>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</si>
  <si>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</si>
  <si>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</si>
  <si>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</si>
  <si>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</si>
  <si>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</si>
  <si>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</si>
  <si>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</si>
  <si>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</si>
  <si>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</si>
  <si>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</si>
  <si>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</si>
  <si>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</si>
  <si>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</si>
  <si>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</si>
  <si>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</si>
  <si>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</si>
  <si>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</si>
  <si>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</si>
  <si>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</si>
  <si>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</si>
  <si>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</si>
  <si>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</si>
  <si>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</si>
  <si>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</si>
  <si>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</si>
  <si>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</si>
  <si>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</si>
  <si>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</si>
  <si>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</si>
  <si>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</si>
  <si>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</si>
  <si>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</si>
  <si>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</si>
  <si>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</si>
  <si>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</si>
  <si>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</si>
  <si>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</si>
  <si>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</si>
  <si>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</si>
  <si>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</si>
  <si>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</si>
  <si>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</si>
  <si>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</si>
  <si>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</si>
  <si>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</si>
  <si>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</si>
  <si>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</si>
  <si>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</si>
  <si>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</si>
  <si>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</si>
  <si>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</si>
  <si>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</si>
  <si>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</si>
  <si>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</si>
  <si>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</si>
  <si>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</si>
  <si>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</si>
  <si>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</si>
  <si>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</si>
  <si>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</si>
  <si>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</si>
  <si>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</si>
  <si>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</si>
  <si>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</si>
  <si>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</si>
  <si>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</si>
  <si>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</si>
  <si>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</si>
  <si>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</si>
  <si>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</si>
  <si>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</si>
  <si>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</si>
  <si>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</si>
  <si>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</si>
  <si>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</si>
  <si>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</si>
  <si>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</si>
  <si>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</si>
  <si>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</si>
  <si>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</si>
  <si>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</si>
  <si>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</si>
  <si>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</si>
  <si>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</si>
  <si>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</si>
  <si>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</si>
  <si>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</si>
  <si>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</si>
  <si>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</si>
  <si>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</si>
  <si>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</si>
  <si>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</si>
  <si>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</si>
  <si>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</si>
  <si>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</si>
  <si>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</si>
  <si>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</si>
  <si>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</si>
  <si>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</si>
  <si>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</si>
  <si>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</si>
  <si>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</si>
  <si>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</si>
  <si>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</si>
  <si>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</si>
  <si>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</si>
  <si>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</si>
  <si>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</si>
  <si>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</si>
  <si>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</si>
  <si>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</si>
  <si>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</si>
  <si>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</si>
  <si>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</si>
  <si>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</si>
  <si>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</si>
  <si>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</si>
  <si>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</si>
  <si>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</si>
  <si>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</si>
  <si>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</si>
  <si>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</si>
  <si>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</si>
  <si>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</si>
  <si>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</si>
  <si>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</si>
  <si>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</si>
  <si>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</si>
  <si>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</si>
  <si>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</si>
  <si>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</si>
  <si>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</si>
  <si>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</si>
  <si>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</si>
  <si>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</si>
  <si>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</si>
  <si>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</si>
  <si>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</si>
  <si>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</si>
  <si>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</si>
  <si>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</si>
  <si>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</si>
  <si>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</si>
  <si>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</si>
  <si>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</si>
  <si>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</si>
  <si>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</si>
  <si>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</si>
  <si>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</si>
  <si>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</si>
  <si>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</si>
  <si>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</si>
  <si>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</si>
  <si>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</si>
  <si>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</si>
  <si>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</si>
  <si>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</si>
  <si>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</si>
  <si>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</si>
  <si>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</si>
  <si>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</si>
  <si>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</si>
  <si>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</si>
  <si>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</si>
  <si>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</si>
  <si>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</si>
  <si>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</si>
  <si>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</si>
  <si>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</si>
  <si>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</si>
  <si>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</si>
  <si>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</si>
  <si>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</si>
  <si>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</si>
  <si>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</si>
  <si>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</si>
  <si>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</si>
  <si>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</si>
  <si>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</si>
  <si>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</si>
  <si>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</si>
  <si>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</si>
  <si>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</si>
  <si>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</si>
  <si>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</si>
  <si>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</si>
  <si>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</si>
  <si>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</si>
  <si>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</si>
  <si>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</si>
  <si>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</si>
  <si>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</si>
  <si>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</si>
  <si>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</si>
  <si>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</si>
  <si>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</si>
  <si>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</si>
  <si>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</si>
  <si>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</si>
  <si>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</si>
  <si>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</si>
  <si>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</si>
  <si>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</si>
  <si>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</si>
  <si>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</si>
  <si>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</si>
  <si>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</si>
  <si>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</si>
  <si>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</si>
  <si>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</si>
  <si>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</si>
  <si>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</si>
  <si>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</si>
  <si>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</si>
  <si>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</si>
  <si>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</si>
  <si>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</si>
  <si>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</si>
  <si>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</si>
  <si>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</si>
  <si>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</si>
  <si>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</si>
  <si>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</si>
  <si>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</si>
  <si>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</si>
  <si>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</si>
  <si>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</si>
  <si>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</si>
  <si>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</si>
  <si>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</si>
  <si>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</si>
  <si>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</si>
  <si>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</si>
  <si>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</si>
  <si>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</si>
  <si>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</si>
  <si>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</si>
  <si>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</si>
  <si>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</si>
  <si>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</si>
  <si>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</si>
  <si>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</si>
  <si>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</si>
  <si>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</si>
  <si>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</si>
  <si>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</si>
  <si>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</si>
  <si>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</si>
  <si>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</si>
  <si>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</si>
  <si>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</si>
  <si>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</si>
  <si>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</si>
  <si>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</si>
  <si>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</si>
  <si>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</si>
  <si>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</si>
  <si>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</si>
  <si>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</si>
  <si>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</si>
  <si>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</si>
  <si>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</si>
  <si>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</si>
  <si>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</si>
  <si>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</si>
  <si>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</si>
  <si>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</si>
  <si>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</si>
  <si>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</si>
  <si>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</si>
  <si>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</si>
  <si>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</si>
  <si>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</si>
  <si>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</si>
  <si>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</si>
  <si>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</si>
  <si>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</si>
  <si>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</si>
  <si>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</si>
  <si>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</si>
  <si>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</si>
  <si>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</si>
  <si>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</si>
  <si>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</si>
  <si>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</si>
  <si>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</si>
  <si>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</si>
  <si>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</si>
  <si>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</si>
  <si>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</si>
  <si>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</si>
  <si>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</si>
  <si>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</si>
  <si>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</si>
  <si>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</si>
  <si>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</si>
  <si>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</si>
  <si>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</si>
  <si>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</si>
  <si>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</si>
  <si>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</si>
  <si>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</si>
  <si>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</si>
  <si>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</si>
  <si>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</si>
  <si>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</si>
  <si>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</si>
  <si>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</si>
  <si>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</si>
  <si>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</si>
  <si>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</si>
  <si>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</si>
  <si>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</si>
  <si>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</si>
  <si>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</si>
  <si>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</si>
  <si>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</si>
  <si>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</si>
  <si>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</si>
  <si>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</si>
  <si>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</si>
  <si>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</si>
  <si>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</si>
  <si>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</si>
  <si>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</si>
  <si>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</si>
  <si>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</si>
  <si>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</si>
  <si>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</si>
  <si>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</si>
  <si>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</si>
  <si>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</si>
  <si>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</si>
  <si>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</si>
  <si>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</si>
  <si>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</si>
  <si>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</si>
  <si>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</si>
  <si>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</si>
  <si>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</si>
  <si>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</si>
  <si>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</si>
  <si>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</si>
  <si>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</si>
  <si>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</si>
  <si>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</si>
  <si>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</si>
  <si>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</si>
  <si>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</si>
  <si>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</si>
  <si>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</si>
  <si>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</si>
  <si>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</si>
  <si>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</si>
  <si>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</si>
  <si>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</si>
  <si>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</si>
  <si>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</si>
  <si>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</si>
  <si>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</si>
  <si>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</si>
  <si>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</si>
  <si>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</si>
  <si>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</si>
  <si>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</si>
  <si>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</si>
  <si>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</si>
  <si>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</si>
  <si>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</si>
  <si>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</si>
  <si>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</si>
  <si>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</si>
  <si>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</si>
  <si>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</si>
  <si>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</si>
  <si>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</si>
  <si>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</si>
  <si>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</si>
  <si>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</si>
  <si>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</si>
  <si>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</si>
  <si>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</si>
  <si>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</si>
  <si>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</si>
  <si>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</si>
  <si>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</si>
  <si>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</si>
  <si>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</si>
  <si>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</si>
  <si>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</si>
  <si>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</si>
  <si>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</si>
  <si>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</si>
  <si>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</si>
  <si>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</si>
  <si>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</si>
  <si>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</si>
  <si>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</si>
  <si>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</si>
  <si>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</si>
  <si>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</si>
  <si>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</si>
  <si>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</si>
  <si>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</si>
  <si>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</si>
  <si>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</si>
  <si>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</si>
  <si>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</si>
  <si>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</si>
  <si>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</si>
  <si>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</si>
  <si>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</si>
  <si>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</si>
  <si>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</si>
  <si>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</si>
  <si>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</si>
  <si>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</si>
  <si>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</si>
  <si>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</si>
  <si>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</si>
  <si>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</si>
  <si>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</si>
  <si>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</si>
  <si>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</si>
  <si>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</si>
  <si>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</si>
  <si>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</si>
  <si>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</si>
  <si>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</si>
  <si>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</si>
  <si>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</si>
  <si>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</si>
  <si>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</si>
  <si>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</si>
  <si>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</si>
  <si>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</si>
  <si>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</si>
  <si>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</si>
  <si>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</si>
  <si>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</si>
  <si>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</si>
  <si>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</si>
  <si>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</si>
  <si>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</si>
  <si>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</si>
  <si>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</si>
  <si>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</si>
  <si>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</si>
  <si>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</si>
  <si>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</si>
  <si>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</si>
  <si>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</si>
  <si>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</si>
  <si>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</si>
  <si>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</si>
  <si>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</si>
  <si>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</si>
  <si>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</si>
  <si>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</si>
  <si>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</si>
  <si>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</si>
  <si>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</si>
  <si>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</si>
  <si>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</si>
  <si>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</si>
  <si>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</si>
  <si>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</si>
  <si>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</si>
  <si>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</si>
  <si>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</si>
  <si>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</si>
  <si>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</si>
  <si>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</si>
  <si>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</si>
  <si>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</si>
  <si>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</si>
  <si>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</si>
  <si>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</si>
  <si>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</si>
  <si>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</si>
  <si>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</si>
  <si>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</si>
  <si>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</si>
  <si>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</si>
  <si>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</si>
  <si>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</si>
  <si>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</si>
  <si>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</si>
  <si>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</si>
  <si>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</si>
  <si>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</si>
  <si>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</si>
  <si>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</si>
  <si>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</si>
  <si>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</si>
  <si>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</si>
  <si>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</si>
  <si>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</si>
  <si>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</si>
  <si>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</si>
  <si>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</si>
  <si>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</si>
  <si>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</si>
  <si>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</si>
  <si>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</si>
  <si>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</si>
  <si>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</si>
  <si>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</si>
  <si>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</si>
  <si>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</si>
  <si>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</si>
  <si>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</si>
  <si>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</si>
  <si>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</si>
  <si>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</si>
  <si>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</si>
  <si>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</si>
  <si>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</si>
  <si>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</si>
  <si>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</si>
  <si>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</si>
  <si>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</si>
  <si>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</si>
  <si>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</si>
  <si>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</si>
  <si>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</si>
  <si>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</si>
  <si>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</si>
  <si>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</si>
  <si>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</si>
  <si>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</si>
  <si>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</si>
  <si>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</si>
  <si>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</si>
  <si>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</si>
  <si>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</si>
  <si>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</si>
  <si>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</si>
  <si>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</si>
  <si>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</si>
  <si>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</si>
  <si>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</si>
  <si>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</si>
  <si>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</si>
  <si>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</si>
  <si>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</si>
  <si>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</si>
  <si>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</si>
  <si>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</si>
  <si>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</si>
  <si>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</si>
  <si>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</si>
  <si>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</si>
  <si>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</si>
  <si>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</si>
  <si>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</si>
  <si>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</si>
  <si>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</si>
  <si>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</si>
  <si>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</si>
  <si>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</si>
  <si>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</si>
  <si>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</si>
  <si>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</si>
  <si>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</si>
  <si>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</si>
  <si>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</si>
  <si>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</si>
  <si>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</si>
  <si>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</si>
  <si>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</si>
  <si>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</si>
  <si>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</si>
  <si>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</si>
  <si>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</si>
  <si>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</si>
  <si>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</si>
  <si>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</si>
  <si>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</si>
  <si>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</si>
  <si>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</si>
  <si>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</si>
  <si>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</si>
  <si>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</si>
  <si>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</si>
  <si>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</si>
  <si>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</si>
  <si>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</si>
  <si>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</si>
  <si>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</si>
  <si>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</si>
  <si>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</si>
  <si>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</si>
  <si>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</si>
  <si>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</si>
  <si>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</si>
  <si>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</si>
  <si>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</si>
  <si>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</si>
  <si>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</si>
  <si>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</si>
  <si>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</si>
  <si>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</si>
  <si>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</si>
  <si>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</si>
  <si>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</si>
  <si>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</si>
  <si>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</si>
  <si>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</si>
  <si>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</si>
  <si>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</si>
  <si>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</si>
  <si>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</si>
  <si>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</si>
  <si>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</si>
  <si>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</si>
  <si>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</si>
  <si>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</si>
  <si>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</si>
  <si>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</si>
  <si>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</si>
  <si>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</si>
  <si>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</si>
  <si>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</si>
  <si>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</si>
  <si>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</si>
  <si>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</si>
  <si>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</si>
  <si>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AV</t>
  </si>
  <si>
    <t>AX</t>
  </si>
  <si>
    <t>AZ</t>
  </si>
  <si>
    <t>BB</t>
  </si>
  <si>
    <t>BC</t>
  </si>
  <si>
    <t>BD</t>
  </si>
  <si>
    <t>BE</t>
  </si>
  <si>
    <t>BF</t>
  </si>
  <si>
    <t>BG</t>
  </si>
  <si>
    <t>BH</t>
  </si>
  <si>
    <t>BI</t>
  </si>
  <si>
    <t>BJ</t>
  </si>
  <si>
    <t>BK</t>
  </si>
  <si>
    <t>BL</t>
  </si>
  <si>
    <t>BM</t>
  </si>
  <si>
    <t>BN</t>
  </si>
  <si>
    <t>BO</t>
  </si>
  <si>
    <t>BP</t>
  </si>
  <si>
    <t>BQ</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</si>
  <si>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</si>
  <si>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</si>
  <si>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</si>
  <si>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</si>
  <si>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</si>
  <si>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</si>
  <si>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</si>
  <si>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</si>
  <si>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</si>
  <si>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</si>
  <si>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</si>
  <si>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</si>
  <si>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</si>
  <si>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</si>
  <si>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</si>
  <si>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</si>
  <si>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</si>
  <si>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</si>
  <si>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</si>
  <si>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</si>
  <si>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</si>
  <si>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</si>
  <si>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</si>
  <si>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</si>
  <si>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</si>
  <si>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</si>
  <si>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</si>
  <si>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</si>
  <si>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</si>
  <si>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</si>
  <si>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</si>
  <si>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</si>
  <si>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</si>
  <si>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</si>
  <si>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</si>
  <si>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</si>
  <si>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</si>
  <si>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</si>
  <si>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</si>
  <si>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</si>
  <si>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</si>
  <si>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</si>
  <si>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</si>
  <si>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</si>
  <si>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</si>
  <si>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</si>
  <si>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</si>
  <si>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</si>
  <si>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</si>
  <si>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</si>
  <si>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</si>
  <si>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</si>
  <si>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</si>
  <si>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</si>
  <si>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</si>
  <si>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</si>
  <si>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</si>
  <si>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</si>
  <si>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</si>
  <si>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</si>
  <si>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</si>
  <si>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</si>
  <si>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</si>
  <si>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</si>
  <si>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</si>
  <si>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</si>
  <si>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</si>
  <si>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</si>
  <si>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</si>
  <si>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</si>
  <si>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</si>
  <si>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</si>
  <si>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</si>
  <si>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</si>
  <si>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</si>
  <si>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</si>
  <si>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</si>
  <si>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</si>
  <si>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</si>
  <si>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</si>
  <si>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</si>
  <si>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</si>
  <si>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</si>
  <si>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</si>
  <si>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</si>
  <si>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</si>
  <si>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</si>
  <si>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</si>
  <si>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</si>
  <si>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</si>
  <si>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</si>
  <si>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</si>
  <si>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</si>
  <si>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</si>
  <si>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</si>
  <si>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</si>
  <si>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</si>
  <si>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</si>
  <si>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</si>
  <si>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</si>
  <si>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</si>
  <si>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</si>
  <si>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</si>
  <si>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</si>
  <si>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</si>
  <si>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</si>
  <si>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</si>
  <si>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</si>
  <si>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</si>
  <si>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</si>
  <si>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</si>
  <si>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</si>
  <si>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</si>
  <si>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</si>
  <si>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</si>
  <si>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</si>
  <si>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</si>
  <si>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</si>
  <si>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</si>
  <si>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</si>
  <si>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</si>
  <si>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</si>
  <si>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</si>
  <si>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</si>
  <si>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</si>
  <si>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</si>
  <si>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</si>
  <si>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</si>
  <si>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</si>
  <si>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</si>
  <si>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</si>
  <si>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</si>
  <si>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</si>
  <si>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</si>
  <si>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</si>
  <si>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</si>
  <si>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</si>
  <si>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</si>
  <si>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</si>
  <si>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</si>
  <si>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</si>
  <si>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</si>
  <si>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</si>
  <si>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</si>
  <si>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</si>
  <si>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</si>
  <si>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</si>
  <si>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</si>
  <si>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</si>
  <si>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</si>
  <si>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</si>
  <si>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</si>
  <si>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</si>
  <si>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</si>
  <si>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</si>
  <si>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</si>
  <si>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</si>
  <si>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</si>
  <si>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</si>
  <si>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</si>
  <si>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</si>
  <si>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</si>
  <si>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</si>
  <si>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</si>
  <si>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</si>
  <si>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</si>
  <si>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</si>
  <si>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</si>
  <si>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</si>
  <si>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</si>
  <si>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</si>
  <si>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</si>
  <si>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</si>
  <si>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</si>
  <si>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</si>
  <si>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</si>
  <si>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</si>
  <si>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['Presidente Prudente', 'Álvares Machado', 'Regente Feijó', 'Indiana', 'Pirapozinho', 'Tarabai', 'Anhumas', 'Narandiba', 'Santo Anastácio', 'Presidente Bernardes', 'Emilianópolis', 'Santo Expedito', 'Alfredo Marcondes']</t>
  </si>
  <si>
    <t>['Martinópolis', 'Caiabu', 'Paraguaçu Paulista', 'Borá', 'Rancharia', 'Quatá', 'João Ramalho', 'Adamantina', 'Lucélia', 'Pracinha', 'Mariápolis', 'Iepê', 'Nantes', 'Osvaldo Cruz', 'Parapuã', 'Inúbia Paulista', 'Sagres', 'Bastos', 'Iacri', 'Taciba']</t>
  </si>
  <si>
    <t>Rancharia'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</si>
  <si>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</si>
  <si>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</si>
  <si>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</si>
  <si>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</si>
  <si>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</si>
  <si>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</si>
  <si>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</si>
  <si>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</si>
  <si>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</si>
  <si>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</si>
  <si>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</si>
  <si>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</si>
  <si>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</si>
  <si>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</si>
  <si>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</si>
  <si>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Meta</t>
  </si>
  <si>
    <t>Custo Total</t>
  </si>
  <si>
    <t>Custo Tecnologia</t>
  </si>
  <si>
    <t>Custo Inbound</t>
  </si>
  <si>
    <t>aaa</t>
  </si>
  <si>
    <t>bbb</t>
  </si>
  <si>
    <t>ccc</t>
  </si>
  <si>
    <t>eee</t>
  </si>
  <si>
    <t>fff</t>
  </si>
  <si>
    <t>ggg</t>
  </si>
  <si>
    <t>hhh</t>
  </si>
  <si>
    <t>iii</t>
  </si>
  <si>
    <t>jjj</t>
  </si>
  <si>
    <t>kkk</t>
  </si>
  <si>
    <t>lll</t>
  </si>
  <si>
    <t>mmm</t>
  </si>
  <si>
    <t>nnn</t>
  </si>
  <si>
    <t>ooo</t>
  </si>
  <si>
    <t>ppp</t>
  </si>
  <si>
    <t>Mercado Otimizado</t>
  </si>
  <si>
    <t>Mercado Aterro Existentes</t>
  </si>
  <si>
    <t>Meta Tarifa</t>
  </si>
  <si>
    <t>Meta Eficiência</t>
  </si>
  <si>
    <t>Custo Outbound 
Aterro Potencial</t>
  </si>
  <si>
    <t>Custo Outbound 
Aterro Existente</t>
  </si>
  <si>
    <t>M1A1SA1RT1-A</t>
  </si>
  <si>
    <t>M1A1SA1RT1-B</t>
  </si>
  <si>
    <t>M1A1SA1RT1-C</t>
  </si>
  <si>
    <t>M1A1SA1RT2</t>
  </si>
  <si>
    <t>M1A1SA1RT3</t>
  </si>
  <si>
    <t>M1A1SA1RT4</t>
  </si>
  <si>
    <t>M1A1SA1RT5</t>
  </si>
  <si>
    <t>A1SA1(Consolidado)</t>
  </si>
  <si>
    <t>M1A1SA1</t>
  </si>
  <si>
    <t>A1(Consolidado)</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</si>
  <si>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</si>
  <si>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</si>
  <si>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</si>
  <si>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</si>
  <si>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</si>
  <si>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</si>
  <si>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</si>
  <si>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</si>
  <si>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</si>
  <si>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</si>
  <si>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</si>
  <si>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</si>
  <si>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</si>
  <si>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</si>
  <si>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</si>
  <si>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</si>
  <si>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</si>
  <si>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</si>
  <si>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</si>
  <si>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M2A1SA1RT1-A</t>
  </si>
  <si>
    <t>M2A1SA1RT1-B</t>
  </si>
  <si>
    <t>M2A1SA1RT1-C</t>
  </si>
  <si>
    <t>M2A1SA1RT2</t>
  </si>
  <si>
    <t>M2A1SA1RT3</t>
  </si>
  <si>
    <t>M2A1SA1RT4</t>
  </si>
  <si>
    <t>M2A1SA1RT5</t>
  </si>
  <si>
    <t>M2A1SA1</t>
  </si>
  <si>
    <t>M3A1SA1RT1-A</t>
  </si>
  <si>
    <t>M3A1SA1RT1-B</t>
  </si>
  <si>
    <t>M3A1SA1RT1-C</t>
  </si>
  <si>
    <t>M3A1SA1RT2</t>
  </si>
  <si>
    <t>M3A1SA1RT3</t>
  </si>
  <si>
    <t>M3A1SA1RT4</t>
  </si>
  <si>
    <t>M3A1SA1RT5</t>
  </si>
  <si>
    <t>M3A1SA1</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</si>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</sst>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6">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6" fillId="9" borderId="0" xfId="0" applyFont="1" applyFill="1" applyBorder="1" applyAlignment="1">
      <alignment horizontal="center"/>
    </xf>
    <xf numFmtId="9" fontId="6" fillId="8" borderId="0" xfId="3" applyFont="1" applyFill="1" applyBorder="1" applyAlignment="1">
      <alignment horizontal="center"/>
    </xf>
    <xf numFmtId="0" fontId="6" fillId="0" borderId="0" xfId="0" applyFont="1" applyFill="1" applyBorder="1"/>
    <xf numFmtId="0" fontId="6" fillId="8" borderId="0" xfId="0" applyFont="1" applyFill="1" applyBorder="1" applyAlignment="1">
      <alignment horizontal="center"/>
    </xf>
    <xf numFmtId="9" fontId="6" fillId="0" borderId="0" xfId="3" applyFont="1" applyFill="1" applyBorder="1" applyAlignment="1">
      <alignment horizontal="center"/>
    </xf>
    <xf numFmtId="9" fontId="6" fillId="9" borderId="0" xfId="3" applyFont="1" applyFill="1" applyBorder="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4">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cat>
          <c:val>
            <c:numRef>
              <c:f>Gráficos!$E$2:$E$14</c:f>
              <c:numCache>
                <c:formatCode>0%</c:formatCode>
                <c:ptCount val="13"/>
                <c:pt idx="0">
                  <c:v>0.85837500000000011</c:v>
                </c:pt>
                <c:pt idx="1">
                  <c:v>0.85837500000000011</c:v>
                </c:pt>
                <c:pt idx="2">
                  <c:v>0.85837500000000011</c:v>
                </c:pt>
                <c:pt idx="3">
                  <c:v>0.85837500000000011</c:v>
                </c:pt>
                <c:pt idx="4">
                  <c:v>0.85837500000000011</c:v>
                </c:pt>
                <c:pt idx="5">
                  <c:v>0.85837500000000011</c:v>
                </c:pt>
                <c:pt idx="6">
                  <c:v>0.85837500000000011</c:v>
                </c:pt>
                <c:pt idx="7">
                  <c:v>0.85837500000000011</c:v>
                </c:pt>
                <c:pt idx="8">
                  <c:v>0.85837500000000011</c:v>
                </c:pt>
                <c:pt idx="9">
                  <c:v>0.85837500000000011</c:v>
                </c:pt>
                <c:pt idx="10">
                  <c:v>0.85837500000000011</c:v>
                </c:pt>
                <c:pt idx="11">
                  <c:v>0.85837500000000011</c:v>
                </c:pt>
                <c:pt idx="12">
                  <c:v>0.85837500000000011</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B9F86DEB-7EBC-454F-8DEC-088DB2649909}"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8630828B-DB0C-470A-B3C6-4CD6E40DC77C}"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5CBDEE08-416D-4FE6-ADBF-460F3F344F58}"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CA5DF760-D799-4907-A4BC-250402DB76C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700.53605388731046</c:v>
                </c:pt>
                <c:pt idx="1">
                  <c:v>629.74939398003335</c:v>
                </c:pt>
                <c:pt idx="2">
                  <c:v>689.82293700583159</c:v>
                </c:pt>
                <c:pt idx="3">
                  <c:v>750.6732091653405</c:v>
                </c:pt>
              </c:numCache>
            </c:numRef>
          </c:xVal>
          <c:yVal>
            <c:numRef>
              <c:f>Gráficos!$C$2:$C$5</c:f>
              <c:numCache>
                <c:formatCode>0%</c:formatCode>
                <c:ptCount val="4"/>
                <c:pt idx="0">
                  <c:v>-1.9422288848312687E-2</c:v>
                </c:pt>
                <c:pt idx="1">
                  <c:v>0.56772910729068182</c:v>
                </c:pt>
                <c:pt idx="2">
                  <c:v>-2.7572753574783705E-2</c:v>
                </c:pt>
                <c:pt idx="3">
                  <c:v>0.35552145224437115</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4"/>
            <c:spPr>
              <a:solidFill>
                <a:schemeClr val="accent2"/>
              </a:solidFill>
              <a:ln w="9525">
                <a:solidFill>
                  <a:schemeClr val="accent2"/>
                </a:solidFill>
              </a:ln>
              <a:effectLst/>
            </c:spPr>
          </c:marker>
          <c:dLbls>
            <c:dLbl>
              <c:idx val="0"/>
              <c:tx>
                <c:rich>
                  <a:bodyPr/>
                  <a:lstStyle/>
                  <a:p>
                    <a:fld id="{42ACC0D6-16E0-4EDA-B122-60D816D870B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0E230217-5F1F-49DF-AEA1-B58673F4C41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BFE3D238-2AE0-44C7-92B5-C2C6E86C853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FE4C8F0D-6B88-4B2F-801C-348DA1CE380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700.53605388731046</c:v>
                </c:pt>
                <c:pt idx="1">
                  <c:v>629.74939398003335</c:v>
                </c:pt>
                <c:pt idx="2">
                  <c:v>689.82293700583159</c:v>
                </c:pt>
                <c:pt idx="3">
                  <c:v>750.6732091653405</c:v>
                </c:pt>
              </c:numCache>
            </c:numRef>
          </c:xVal>
          <c:yVal>
            <c:numRef>
              <c:f>Gráficos!$C$6:$C$9</c:f>
              <c:numCache>
                <c:formatCode>0%</c:formatCode>
                <c:ptCount val="4"/>
                <c:pt idx="0">
                  <c:v>-1.9422288848312687E-2</c:v>
                </c:pt>
                <c:pt idx="1">
                  <c:v>0.56772910729068182</c:v>
                </c:pt>
                <c:pt idx="2">
                  <c:v>-2.7572753574783705E-2</c:v>
                </c:pt>
                <c:pt idx="3">
                  <c:v>0.35552145224437115</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4"/>
            <c:spPr>
              <a:solidFill>
                <a:schemeClr val="accent3"/>
              </a:solidFill>
              <a:ln w="9525">
                <a:solidFill>
                  <a:schemeClr val="accent3"/>
                </a:solidFill>
              </a:ln>
              <a:effectLst/>
            </c:spPr>
          </c:marker>
          <c:dLbls>
            <c:dLbl>
              <c:idx val="0"/>
              <c:tx>
                <c:rich>
                  <a:bodyPr/>
                  <a:lstStyle/>
                  <a:p>
                    <a:fld id="{E3A43CED-00DC-4BC6-A189-A952962AA44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24A33EC8-4A02-449C-8C8B-B76374AF104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5770BA31-A3E6-4CBE-A681-464EBBFB073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8F32B068-1821-4C80-A6CC-67EF017C7D4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700.53605388731046</c:v>
                </c:pt>
                <c:pt idx="1">
                  <c:v>626.95223315666487</c:v>
                </c:pt>
                <c:pt idx="2">
                  <c:v>689.82293700583159</c:v>
                </c:pt>
                <c:pt idx="3">
                  <c:v>744.89234607556</c:v>
                </c:pt>
              </c:numCache>
            </c:numRef>
          </c:xVal>
          <c:yVal>
            <c:numRef>
              <c:f>Gráficos!$C$10:$C$13</c:f>
              <c:numCache>
                <c:formatCode>0%</c:formatCode>
                <c:ptCount val="4"/>
                <c:pt idx="0">
                  <c:v>-0.14968506467465062</c:v>
                </c:pt>
                <c:pt idx="1">
                  <c:v>0.39365680008810283</c:v>
                </c:pt>
                <c:pt idx="2">
                  <c:v>-0.24111721526918323</c:v>
                </c:pt>
                <c:pt idx="3">
                  <c:v>0.19595017774323087</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800</c:v>
                </c:pt>
              </c:numCache>
            </c:numRef>
          </c:xVal>
          <c:yVal>
            <c:numRef>
              <c:f>Gráficos!$C$14</c:f>
              <c:numCache>
                <c:formatCode>0%</c:formatCode>
                <c:ptCount val="1"/>
                <c:pt idx="0">
                  <c:v>0.85837500000000011</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0"/>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0</xdr:rowOff>
    </xdr:from>
    <xdr:to>
      <xdr:col>21</xdr:col>
      <xdr:colOff>561975</xdr:colOff>
      <xdr:row>28</xdr:row>
      <xdr:rowOff>209549</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3" dataDxfId="12">
  <sortState xmlns:xlrd2="http://schemas.microsoft.com/office/spreadsheetml/2017/richdata2" ref="A2:H5571">
    <sortCondition ref="E2:E5571"/>
  </sortState>
  <tableColumns count="8">
    <tableColumn id="1" xr3:uid="{19320C61-5401-4B03-AE92-9170A1426287}" name="UF" dataDxfId="11" dataCellStyle="Normal_ESTIMATIVAS MUNICIPAIS 2011"/>
    <tableColumn id="2" xr3:uid="{8D1C8DA4-A618-472E-B7D2-DB0687209AC3}" name="Código da UF" dataDxfId="10" dataCellStyle="Normal_ESTIMATIVAS MUNICIPAIS 2011"/>
    <tableColumn id="3" xr3:uid="{F2F761FF-52F8-46DC-8FA5-3DBEA72A2640}" name="Código do Município" dataDxfId="9" dataCellStyle="Normal_ESTIMATIVAS MUNICIPAIS 2011"/>
    <tableColumn id="8" xr3:uid="{CD8E1158-BA47-4886-9F48-10452A476D2E}" name="Código IBGE" dataDxfId="8" dataCellStyle="Normal_ESTIMATIVAS MUNICIPAIS 2011"/>
    <tableColumn id="4" xr3:uid="{30C615AA-FE7E-4BAE-9A20-FD57B79B06CD}" name="Nome do Município" dataDxfId="7" dataCellStyle="Normal_ESTIMATIVAS MUNICIPAIS 2011"/>
    <tableColumn id="5" xr3:uid="{E0D6BEC3-1870-4877-99D5-91AA2B831F3B}" name="População" dataDxfId="6" dataCellStyle="Normal_ESTIMATIVAS MUNICIPAIS 2011"/>
    <tableColumn id="6" xr3:uid="{9D45C172-158C-4246-8C78-72DFE2C7FF64}" name="Latitude" dataDxfId="5" dataCellStyle="Normal_ESTIMATIVAS MUNICIPAIS 2011"/>
    <tableColumn id="7" xr3:uid="{4E4523FF-D1EE-4661-88BD-F408CC89FE48}" name="Longitude" dataDxfId="4"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4" t="s">
        <v>10258</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E13" sqref="E13"/>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6" t="s">
        <v>0</v>
      </c>
      <c r="B1" s="96" t="s">
        <v>9705</v>
      </c>
      <c r="C1" s="97" t="s">
        <v>9704</v>
      </c>
      <c r="D1" s="97" t="s">
        <v>10088</v>
      </c>
      <c r="E1" s="96" t="s">
        <v>9702</v>
      </c>
      <c r="F1" s="96" t="s">
        <v>9703</v>
      </c>
      <c r="G1" s="98" t="s">
        <v>10085</v>
      </c>
      <c r="H1" s="98" t="s">
        <v>10086</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56" activePane="bottomLeft" state="frozen"/>
      <selection pane="bottomLeft" activeCell="H28" sqref="H28"/>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9" customFormat="1" ht="17.25" customHeight="1" x14ac:dyDescent="0.35">
      <c r="A1" s="100" t="s">
        <v>9721</v>
      </c>
      <c r="B1" s="100" t="s">
        <v>10011</v>
      </c>
      <c r="C1" s="100" t="s">
        <v>9645</v>
      </c>
      <c r="D1" s="100" t="s">
        <v>9646</v>
      </c>
      <c r="E1" s="100" t="s">
        <v>9647</v>
      </c>
      <c r="F1" s="100" t="s">
        <v>9722</v>
      </c>
      <c r="G1" s="100" t="s">
        <v>9689</v>
      </c>
      <c r="H1" s="100" t="s">
        <v>9663</v>
      </c>
      <c r="I1" s="101" t="s">
        <v>9664</v>
      </c>
      <c r="J1" s="100" t="s">
        <v>9725</v>
      </c>
      <c r="K1" s="100" t="s">
        <v>9720</v>
      </c>
      <c r="L1" s="100" t="s">
        <v>9716</v>
      </c>
      <c r="M1" s="100" t="s">
        <v>9674</v>
      </c>
      <c r="N1" s="100" t="s">
        <v>9712</v>
      </c>
      <c r="O1" s="100" t="s">
        <v>9713</v>
      </c>
    </row>
    <row r="2" spans="1:15" s="58" customFormat="1" ht="17.25" customHeight="1" x14ac:dyDescent="0.35">
      <c r="A2" s="131" t="s">
        <v>9642</v>
      </c>
      <c r="B2" s="53" t="s">
        <v>10084</v>
      </c>
      <c r="C2" s="54" t="s">
        <v>9640</v>
      </c>
      <c r="D2" s="55" t="s">
        <v>9665</v>
      </c>
      <c r="E2" s="56" t="s">
        <v>9644</v>
      </c>
      <c r="F2" s="56" t="s">
        <v>9723</v>
      </c>
      <c r="G2" s="56" t="s">
        <v>9691</v>
      </c>
      <c r="H2" s="56" t="s">
        <v>10167</v>
      </c>
      <c r="I2" s="57" t="s">
        <v>9784</v>
      </c>
      <c r="J2" s="56" t="s">
        <v>9784</v>
      </c>
      <c r="K2" s="56" t="s">
        <v>9784</v>
      </c>
      <c r="L2" s="56" t="s">
        <v>9784</v>
      </c>
      <c r="M2" s="56" t="str">
        <f>IF(E2="String",IF(H2&lt;&gt;"","Sim","Não"),IF(AND(H2&gt;=N2,H2&lt;=O2),"Sim","Não"))</f>
        <v>Sim</v>
      </c>
      <c r="N2" s="56" t="s">
        <v>9784</v>
      </c>
      <c r="O2" s="56" t="s">
        <v>9784</v>
      </c>
    </row>
    <row r="3" spans="1:15" s="64" customFormat="1" ht="17.25" customHeight="1" thickBot="1" x14ac:dyDescent="0.4">
      <c r="A3" s="130"/>
      <c r="B3" s="59" t="s">
        <v>10084</v>
      </c>
      <c r="C3" s="60" t="s">
        <v>9643</v>
      </c>
      <c r="D3" s="61" t="s">
        <v>9666</v>
      </c>
      <c r="E3" s="62" t="s">
        <v>9644</v>
      </c>
      <c r="F3" s="62" t="s">
        <v>9723</v>
      </c>
      <c r="G3" s="62" t="s">
        <v>10176</v>
      </c>
      <c r="H3" s="62" t="s">
        <v>10168</v>
      </c>
      <c r="I3" s="63" t="s">
        <v>9784</v>
      </c>
      <c r="J3" s="62" t="s">
        <v>9784</v>
      </c>
      <c r="K3" s="62" t="s">
        <v>9784</v>
      </c>
      <c r="L3" s="62" t="s">
        <v>9784</v>
      </c>
      <c r="M3" s="62" t="str">
        <f t="shared" ref="M3:M70" si="0">IF(E3="String",IF(H3&lt;&gt;"","Sim","Não"),IF(AND(H3&gt;=N3,H3&lt;=O3),"Sim","Não"))</f>
        <v>Sim</v>
      </c>
      <c r="N3" s="62" t="s">
        <v>9784</v>
      </c>
      <c r="O3" s="62" t="s">
        <v>9784</v>
      </c>
    </row>
    <row r="4" spans="1:15" s="46" customFormat="1" ht="17.25" customHeight="1" x14ac:dyDescent="0.35">
      <c r="A4" s="128" t="s">
        <v>9641</v>
      </c>
      <c r="B4" s="41" t="s">
        <v>10084</v>
      </c>
      <c r="C4" s="42" t="s">
        <v>9633</v>
      </c>
      <c r="D4" s="43" t="s">
        <v>9667</v>
      </c>
      <c r="E4" s="47" t="s">
        <v>9690</v>
      </c>
      <c r="F4" s="44" t="s">
        <v>9723</v>
      </c>
      <c r="G4" s="47" t="s">
        <v>9785</v>
      </c>
      <c r="H4" s="48">
        <v>0.8</v>
      </c>
      <c r="I4" s="45" t="s">
        <v>9784</v>
      </c>
      <c r="J4" s="47" t="s">
        <v>9784</v>
      </c>
      <c r="K4" s="47" t="s">
        <v>9784</v>
      </c>
      <c r="L4" s="47" t="s">
        <v>9784</v>
      </c>
      <c r="M4" s="44" t="str">
        <f t="shared" si="0"/>
        <v>Sim</v>
      </c>
      <c r="N4" s="47">
        <v>0.75</v>
      </c>
      <c r="O4" s="47">
        <v>1.25</v>
      </c>
    </row>
    <row r="5" spans="1:15" s="46" customFormat="1" ht="17.25" customHeight="1" x14ac:dyDescent="0.35">
      <c r="A5" s="129"/>
      <c r="B5" s="41" t="s">
        <v>10084</v>
      </c>
      <c r="C5" s="42" t="s">
        <v>9634</v>
      </c>
      <c r="D5" s="43" t="s">
        <v>9668</v>
      </c>
      <c r="E5" s="47" t="s">
        <v>9690</v>
      </c>
      <c r="F5" s="44" t="s">
        <v>9723</v>
      </c>
      <c r="G5" s="47" t="s">
        <v>9635</v>
      </c>
      <c r="H5" s="48">
        <v>50</v>
      </c>
      <c r="I5" s="45" t="s">
        <v>9784</v>
      </c>
      <c r="J5" s="47" t="s">
        <v>10171</v>
      </c>
      <c r="K5" s="49" t="s">
        <v>10169</v>
      </c>
      <c r="L5" s="49" t="s">
        <v>9741</v>
      </c>
      <c r="M5" s="44" t="str">
        <f t="shared" si="0"/>
        <v>Sim</v>
      </c>
      <c r="N5" s="47">
        <v>0</v>
      </c>
      <c r="O5" s="47">
        <v>100</v>
      </c>
    </row>
    <row r="6" spans="1:15" s="46" customFormat="1" ht="17.25" customHeight="1" x14ac:dyDescent="0.35">
      <c r="A6" s="129"/>
      <c r="B6" s="41" t="s">
        <v>10084</v>
      </c>
      <c r="C6" s="42" t="s">
        <v>9636</v>
      </c>
      <c r="D6" s="43" t="s">
        <v>9669</v>
      </c>
      <c r="E6" s="47" t="s">
        <v>9690</v>
      </c>
      <c r="F6" s="44" t="s">
        <v>9723</v>
      </c>
      <c r="G6" s="47" t="s">
        <v>9637</v>
      </c>
      <c r="H6" s="48">
        <v>4</v>
      </c>
      <c r="I6" s="45" t="s">
        <v>9784</v>
      </c>
      <c r="J6" s="47" t="s">
        <v>10171</v>
      </c>
      <c r="K6" s="49" t="s">
        <v>10169</v>
      </c>
      <c r="L6" s="49" t="s">
        <v>9742</v>
      </c>
      <c r="M6" s="44" t="str">
        <f t="shared" si="0"/>
        <v>Sim</v>
      </c>
      <c r="N6" s="47">
        <v>0</v>
      </c>
      <c r="O6" s="47">
        <v>100</v>
      </c>
    </row>
    <row r="7" spans="1:15" s="64" customFormat="1" ht="17.25" customHeight="1" thickBot="1" x14ac:dyDescent="0.4">
      <c r="A7" s="130"/>
      <c r="B7" s="59" t="s">
        <v>10084</v>
      </c>
      <c r="C7" s="60" t="s">
        <v>9638</v>
      </c>
      <c r="D7" s="61" t="s">
        <v>9670</v>
      </c>
      <c r="E7" s="65" t="s">
        <v>9690</v>
      </c>
      <c r="F7" s="62" t="s">
        <v>9723</v>
      </c>
      <c r="G7" s="65" t="s">
        <v>9637</v>
      </c>
      <c r="H7" s="66">
        <v>5</v>
      </c>
      <c r="I7" s="63" t="s">
        <v>9784</v>
      </c>
      <c r="J7" s="65" t="s">
        <v>10171</v>
      </c>
      <c r="K7" s="67" t="s">
        <v>10169</v>
      </c>
      <c r="L7" s="67" t="s">
        <v>9743</v>
      </c>
      <c r="M7" s="62" t="str">
        <f t="shared" si="0"/>
        <v>Sim</v>
      </c>
      <c r="N7" s="65">
        <v>0</v>
      </c>
      <c r="O7" s="65">
        <v>100</v>
      </c>
    </row>
    <row r="8" spans="1:15" s="46" customFormat="1" ht="17.25" customHeight="1" x14ac:dyDescent="0.35">
      <c r="A8" s="128" t="s">
        <v>9662</v>
      </c>
      <c r="B8" s="41" t="s">
        <v>10084</v>
      </c>
      <c r="C8" s="42" t="s">
        <v>9648</v>
      </c>
      <c r="D8" s="43" t="s">
        <v>9675</v>
      </c>
      <c r="E8" s="47" t="s">
        <v>9690</v>
      </c>
      <c r="F8" s="44" t="s">
        <v>9723</v>
      </c>
      <c r="G8" s="47" t="s">
        <v>9635</v>
      </c>
      <c r="H8" s="50">
        <v>48.4</v>
      </c>
      <c r="I8" s="51">
        <v>48.4</v>
      </c>
      <c r="J8" s="47" t="s">
        <v>10171</v>
      </c>
      <c r="K8" s="49" t="s">
        <v>10169</v>
      </c>
      <c r="L8" s="49" t="s">
        <v>9745</v>
      </c>
      <c r="M8" s="44" t="str">
        <f t="shared" si="0"/>
        <v>Sim</v>
      </c>
      <c r="N8" s="47">
        <v>0</v>
      </c>
      <c r="O8" s="47">
        <v>100</v>
      </c>
    </row>
    <row r="9" spans="1:15" s="46" customFormat="1" ht="17.25" customHeight="1" x14ac:dyDescent="0.35">
      <c r="A9" s="129"/>
      <c r="B9" s="41" t="s">
        <v>10084</v>
      </c>
      <c r="C9" s="42" t="s">
        <v>9649</v>
      </c>
      <c r="D9" s="43" t="s">
        <v>9676</v>
      </c>
      <c r="E9" s="47" t="s">
        <v>9690</v>
      </c>
      <c r="F9" s="44" t="s">
        <v>9723</v>
      </c>
      <c r="G9" s="47" t="s">
        <v>9635</v>
      </c>
      <c r="H9" s="50">
        <v>3</v>
      </c>
      <c r="I9" s="51">
        <v>3</v>
      </c>
      <c r="J9" s="47" t="s">
        <v>10171</v>
      </c>
      <c r="K9" s="49" t="s">
        <v>10169</v>
      </c>
      <c r="L9" s="49" t="s">
        <v>9746</v>
      </c>
      <c r="M9" s="44" t="str">
        <f t="shared" si="0"/>
        <v>Sim</v>
      </c>
      <c r="N9" s="47">
        <v>0</v>
      </c>
      <c r="O9" s="47">
        <v>100</v>
      </c>
    </row>
    <row r="10" spans="1:15" s="46" customFormat="1" ht="17.25" customHeight="1" x14ac:dyDescent="0.35">
      <c r="A10" s="129"/>
      <c r="B10" s="41" t="s">
        <v>10084</v>
      </c>
      <c r="C10" s="42" t="s">
        <v>9650</v>
      </c>
      <c r="D10" s="43" t="s">
        <v>9677</v>
      </c>
      <c r="E10" s="47" t="s">
        <v>9690</v>
      </c>
      <c r="F10" s="44" t="s">
        <v>9723</v>
      </c>
      <c r="G10" s="47" t="s">
        <v>9635</v>
      </c>
      <c r="H10" s="50">
        <v>13.1</v>
      </c>
      <c r="I10" s="51">
        <v>13.1</v>
      </c>
      <c r="J10" s="47" t="s">
        <v>10171</v>
      </c>
      <c r="K10" s="49" t="s">
        <v>10169</v>
      </c>
      <c r="L10" s="49" t="s">
        <v>9747</v>
      </c>
      <c r="M10" s="44" t="str">
        <f t="shared" si="0"/>
        <v>Sim</v>
      </c>
      <c r="N10" s="47">
        <v>0</v>
      </c>
      <c r="O10" s="47">
        <v>100</v>
      </c>
    </row>
    <row r="11" spans="1:15" s="46" customFormat="1" ht="17.25" customHeight="1" x14ac:dyDescent="0.35">
      <c r="A11" s="129"/>
      <c r="B11" s="41" t="s">
        <v>10084</v>
      </c>
      <c r="C11" s="42" t="s">
        <v>9651</v>
      </c>
      <c r="D11" s="43" t="s">
        <v>9678</v>
      </c>
      <c r="E11" s="47" t="s">
        <v>9690</v>
      </c>
      <c r="F11" s="44" t="s">
        <v>9723</v>
      </c>
      <c r="G11" s="47" t="s">
        <v>9635</v>
      </c>
      <c r="H11" s="50">
        <v>8.9</v>
      </c>
      <c r="I11" s="51">
        <v>8.9</v>
      </c>
      <c r="J11" s="47" t="s">
        <v>10171</v>
      </c>
      <c r="K11" s="49" t="s">
        <v>10169</v>
      </c>
      <c r="L11" s="49" t="s">
        <v>9748</v>
      </c>
      <c r="M11" s="44" t="str">
        <f t="shared" si="0"/>
        <v>Sim</v>
      </c>
      <c r="N11" s="47">
        <v>0</v>
      </c>
      <c r="O11" s="47">
        <v>100</v>
      </c>
    </row>
    <row r="12" spans="1:15" s="46" customFormat="1" ht="17.25" customHeight="1" x14ac:dyDescent="0.35">
      <c r="A12" s="129"/>
      <c r="B12" s="41" t="s">
        <v>10084</v>
      </c>
      <c r="C12" s="42" t="s">
        <v>9652</v>
      </c>
      <c r="D12" s="43" t="s">
        <v>9679</v>
      </c>
      <c r="E12" s="47" t="s">
        <v>9690</v>
      </c>
      <c r="F12" s="44" t="s">
        <v>9723</v>
      </c>
      <c r="G12" s="47" t="s">
        <v>9635</v>
      </c>
      <c r="H12" s="50">
        <v>4.5999999999999996</v>
      </c>
      <c r="I12" s="51">
        <v>4.5999999999999996</v>
      </c>
      <c r="J12" s="47" t="s">
        <v>10171</v>
      </c>
      <c r="K12" s="49" t="s">
        <v>10169</v>
      </c>
      <c r="L12" s="49" t="s">
        <v>9749</v>
      </c>
      <c r="M12" s="44" t="str">
        <f t="shared" si="0"/>
        <v>Sim</v>
      </c>
      <c r="N12" s="47">
        <v>0</v>
      </c>
      <c r="O12" s="47">
        <v>100</v>
      </c>
    </row>
    <row r="13" spans="1:15" s="46" customFormat="1" ht="17.25" customHeight="1" x14ac:dyDescent="0.35">
      <c r="A13" s="129"/>
      <c r="B13" s="41" t="s">
        <v>10084</v>
      </c>
      <c r="C13" s="42" t="s">
        <v>9653</v>
      </c>
      <c r="D13" s="43" t="s">
        <v>9680</v>
      </c>
      <c r="E13" s="47" t="s">
        <v>9690</v>
      </c>
      <c r="F13" s="44" t="s">
        <v>9723</v>
      </c>
      <c r="G13" s="47" t="s">
        <v>9635</v>
      </c>
      <c r="H13" s="50">
        <v>2.4</v>
      </c>
      <c r="I13" s="51">
        <v>2.4</v>
      </c>
      <c r="J13" s="47" t="s">
        <v>10171</v>
      </c>
      <c r="K13" s="49" t="s">
        <v>10169</v>
      </c>
      <c r="L13" s="49" t="s">
        <v>9750</v>
      </c>
      <c r="M13" s="44" t="str">
        <f t="shared" si="0"/>
        <v>Sim</v>
      </c>
      <c r="N13" s="47">
        <v>0</v>
      </c>
      <c r="O13" s="47">
        <v>100</v>
      </c>
    </row>
    <row r="14" spans="1:15" s="46" customFormat="1" ht="17.25" customHeight="1" x14ac:dyDescent="0.35">
      <c r="A14" s="129"/>
      <c r="B14" s="41" t="s">
        <v>10084</v>
      </c>
      <c r="C14" s="42" t="s">
        <v>9654</v>
      </c>
      <c r="D14" s="43" t="s">
        <v>9681</v>
      </c>
      <c r="E14" s="47" t="s">
        <v>9690</v>
      </c>
      <c r="F14" s="44" t="s">
        <v>9723</v>
      </c>
      <c r="G14" s="47" t="s">
        <v>9635</v>
      </c>
      <c r="H14" s="50">
        <v>2.2999999999999998</v>
      </c>
      <c r="I14" s="51">
        <v>2.2999999999999998</v>
      </c>
      <c r="J14" s="47" t="s">
        <v>10171</v>
      </c>
      <c r="K14" s="49" t="s">
        <v>10169</v>
      </c>
      <c r="L14" s="49" t="s">
        <v>9751</v>
      </c>
      <c r="M14" s="44" t="str">
        <f t="shared" si="0"/>
        <v>Sim</v>
      </c>
      <c r="N14" s="47">
        <v>0</v>
      </c>
      <c r="O14" s="47">
        <v>100</v>
      </c>
    </row>
    <row r="15" spans="1:15" s="46" customFormat="1" ht="17.25" customHeight="1" x14ac:dyDescent="0.35">
      <c r="A15" s="129"/>
      <c r="B15" s="41" t="s">
        <v>10084</v>
      </c>
      <c r="C15" s="42" t="s">
        <v>9655</v>
      </c>
      <c r="D15" s="43" t="s">
        <v>9682</v>
      </c>
      <c r="E15" s="47" t="s">
        <v>9690</v>
      </c>
      <c r="F15" s="44" t="s">
        <v>9723</v>
      </c>
      <c r="G15" s="47" t="s">
        <v>9635</v>
      </c>
      <c r="H15" s="50">
        <v>0.6</v>
      </c>
      <c r="I15" s="51">
        <v>0.6</v>
      </c>
      <c r="J15" s="47" t="s">
        <v>10171</v>
      </c>
      <c r="K15" s="49" t="s">
        <v>10169</v>
      </c>
      <c r="L15" s="49" t="s">
        <v>9752</v>
      </c>
      <c r="M15" s="44" t="str">
        <f t="shared" si="0"/>
        <v>Sim</v>
      </c>
      <c r="N15" s="47">
        <v>0</v>
      </c>
      <c r="O15" s="47">
        <v>100</v>
      </c>
    </row>
    <row r="16" spans="1:15" s="46" customFormat="1" ht="17.25" customHeight="1" x14ac:dyDescent="0.35">
      <c r="A16" s="129"/>
      <c r="B16" s="41" t="s">
        <v>10084</v>
      </c>
      <c r="C16" s="42" t="s">
        <v>9656</v>
      </c>
      <c r="D16" s="43" t="s">
        <v>9683</v>
      </c>
      <c r="E16" s="47" t="s">
        <v>9690</v>
      </c>
      <c r="F16" s="44" t="s">
        <v>9723</v>
      </c>
      <c r="G16" s="47" t="s">
        <v>9635</v>
      </c>
      <c r="H16" s="50">
        <v>2.6</v>
      </c>
      <c r="I16" s="51">
        <v>2.6</v>
      </c>
      <c r="J16" s="47" t="s">
        <v>10171</v>
      </c>
      <c r="K16" s="49" t="s">
        <v>10169</v>
      </c>
      <c r="L16" s="49" t="s">
        <v>9753</v>
      </c>
      <c r="M16" s="44" t="str">
        <f t="shared" si="0"/>
        <v>Sim</v>
      </c>
      <c r="N16" s="47">
        <v>0</v>
      </c>
      <c r="O16" s="47">
        <v>100</v>
      </c>
    </row>
    <row r="17" spans="1:15" s="46" customFormat="1" ht="17.25" customHeight="1" x14ac:dyDescent="0.35">
      <c r="A17" s="129"/>
      <c r="B17" s="41" t="s">
        <v>10084</v>
      </c>
      <c r="C17" s="42" t="s">
        <v>9657</v>
      </c>
      <c r="D17" s="43" t="s">
        <v>9684</v>
      </c>
      <c r="E17" s="47" t="s">
        <v>9690</v>
      </c>
      <c r="F17" s="44" t="s">
        <v>9723</v>
      </c>
      <c r="G17" s="47" t="s">
        <v>9635</v>
      </c>
      <c r="H17" s="50">
        <v>0.7</v>
      </c>
      <c r="I17" s="51">
        <v>0.7</v>
      </c>
      <c r="J17" s="47" t="s">
        <v>10171</v>
      </c>
      <c r="K17" s="49" t="s">
        <v>10169</v>
      </c>
      <c r="L17" s="49" t="s">
        <v>9754</v>
      </c>
      <c r="M17" s="44" t="str">
        <f t="shared" si="0"/>
        <v>Sim</v>
      </c>
      <c r="N17" s="47">
        <v>0</v>
      </c>
      <c r="O17" s="47">
        <v>100</v>
      </c>
    </row>
    <row r="18" spans="1:15" s="46" customFormat="1" ht="17.25" customHeight="1" x14ac:dyDescent="0.35">
      <c r="A18" s="129"/>
      <c r="B18" s="41" t="s">
        <v>10084</v>
      </c>
      <c r="C18" s="42" t="s">
        <v>9658</v>
      </c>
      <c r="D18" s="43" t="s">
        <v>9685</v>
      </c>
      <c r="E18" s="47" t="s">
        <v>9690</v>
      </c>
      <c r="F18" s="44" t="s">
        <v>9723</v>
      </c>
      <c r="G18" s="47" t="s">
        <v>9635</v>
      </c>
      <c r="H18" s="50">
        <v>4</v>
      </c>
      <c r="I18" s="51">
        <v>4</v>
      </c>
      <c r="J18" s="47" t="s">
        <v>10171</v>
      </c>
      <c r="K18" s="49" t="s">
        <v>10169</v>
      </c>
      <c r="L18" s="49" t="s">
        <v>9755</v>
      </c>
      <c r="M18" s="44" t="str">
        <f t="shared" si="0"/>
        <v>Sim</v>
      </c>
      <c r="N18" s="47">
        <v>0</v>
      </c>
      <c r="O18" s="47">
        <v>100</v>
      </c>
    </row>
    <row r="19" spans="1:15" s="46" customFormat="1" ht="17.25" customHeight="1" x14ac:dyDescent="0.35">
      <c r="A19" s="129"/>
      <c r="B19" s="41" t="s">
        <v>10084</v>
      </c>
      <c r="C19" s="42" t="s">
        <v>9659</v>
      </c>
      <c r="D19" s="43" t="s">
        <v>9686</v>
      </c>
      <c r="E19" s="47" t="s">
        <v>9690</v>
      </c>
      <c r="F19" s="44" t="s">
        <v>9723</v>
      </c>
      <c r="G19" s="47" t="s">
        <v>9635</v>
      </c>
      <c r="H19" s="50">
        <v>4.7</v>
      </c>
      <c r="I19" s="51">
        <v>4.7</v>
      </c>
      <c r="J19" s="47" t="s">
        <v>10171</v>
      </c>
      <c r="K19" s="49" t="s">
        <v>10169</v>
      </c>
      <c r="L19" s="49" t="s">
        <v>9756</v>
      </c>
      <c r="M19" s="44" t="str">
        <f t="shared" si="0"/>
        <v>Sim</v>
      </c>
      <c r="N19" s="47">
        <v>0</v>
      </c>
      <c r="O19" s="47">
        <v>100</v>
      </c>
    </row>
    <row r="20" spans="1:15" s="46" customFormat="1" ht="17.25" customHeight="1" x14ac:dyDescent="0.35">
      <c r="A20" s="129"/>
      <c r="B20" s="41" t="s">
        <v>10084</v>
      </c>
      <c r="C20" s="42" t="s">
        <v>9660</v>
      </c>
      <c r="D20" s="43" t="s">
        <v>9687</v>
      </c>
      <c r="E20" s="47" t="s">
        <v>9690</v>
      </c>
      <c r="F20" s="44" t="s">
        <v>9723</v>
      </c>
      <c r="G20" s="47" t="s">
        <v>9635</v>
      </c>
      <c r="H20" s="50">
        <v>0</v>
      </c>
      <c r="I20" s="51">
        <v>0</v>
      </c>
      <c r="J20" s="47" t="s">
        <v>10171</v>
      </c>
      <c r="K20" s="49" t="s">
        <v>10169</v>
      </c>
      <c r="L20" s="49" t="s">
        <v>9757</v>
      </c>
      <c r="M20" s="44" t="str">
        <f t="shared" si="0"/>
        <v>Sim</v>
      </c>
      <c r="N20" s="47">
        <v>0</v>
      </c>
      <c r="O20" s="47">
        <v>100</v>
      </c>
    </row>
    <row r="21" spans="1:15" s="64" customFormat="1" ht="17.25" customHeight="1" thickBot="1" x14ac:dyDescent="0.4">
      <c r="A21" s="130"/>
      <c r="B21" s="59" t="s">
        <v>10084</v>
      </c>
      <c r="C21" s="60" t="s">
        <v>9661</v>
      </c>
      <c r="D21" s="64" t="s">
        <v>9688</v>
      </c>
      <c r="E21" s="65" t="s">
        <v>9690</v>
      </c>
      <c r="F21" s="62" t="s">
        <v>9723</v>
      </c>
      <c r="G21" s="65" t="s">
        <v>9635</v>
      </c>
      <c r="H21" s="68">
        <v>4.7</v>
      </c>
      <c r="I21" s="69">
        <v>4.7</v>
      </c>
      <c r="J21" s="65" t="s">
        <v>10171</v>
      </c>
      <c r="K21" s="67" t="s">
        <v>10169</v>
      </c>
      <c r="L21" s="67" t="s">
        <v>9758</v>
      </c>
      <c r="M21" s="62" t="str">
        <f t="shared" si="0"/>
        <v>Sim</v>
      </c>
      <c r="N21" s="65">
        <v>0</v>
      </c>
      <c r="O21" s="65">
        <v>100</v>
      </c>
    </row>
    <row r="22" spans="1:15" ht="17.25" customHeight="1" x14ac:dyDescent="0.35">
      <c r="A22" s="132" t="s">
        <v>9700</v>
      </c>
      <c r="B22" s="28" t="s">
        <v>10084</v>
      </c>
      <c r="C22" s="18" t="s">
        <v>9692</v>
      </c>
      <c r="D22" s="8" t="s">
        <v>9706</v>
      </c>
      <c r="E22" s="11" t="s">
        <v>9690</v>
      </c>
      <c r="F22" s="13" t="s">
        <v>9723</v>
      </c>
      <c r="G22" s="11" t="s">
        <v>9635</v>
      </c>
      <c r="H22" s="9">
        <v>50</v>
      </c>
      <c r="I22" s="26">
        <v>30</v>
      </c>
      <c r="J22" s="9" t="s">
        <v>9784</v>
      </c>
      <c r="K22" s="9" t="s">
        <v>9784</v>
      </c>
      <c r="L22" s="9" t="s">
        <v>9784</v>
      </c>
      <c r="M22" s="13" t="str">
        <f t="shared" si="0"/>
        <v>Sim</v>
      </c>
      <c r="N22" s="3">
        <v>20</v>
      </c>
      <c r="O22" s="3">
        <v>80</v>
      </c>
    </row>
    <row r="23" spans="1:15" ht="17.25" customHeight="1" x14ac:dyDescent="0.35">
      <c r="A23" s="133"/>
      <c r="B23" s="28" t="s">
        <v>10084</v>
      </c>
      <c r="C23" s="18" t="s">
        <v>9693</v>
      </c>
      <c r="D23" s="8" t="s">
        <v>9707</v>
      </c>
      <c r="E23" s="11" t="s">
        <v>9690</v>
      </c>
      <c r="F23" s="13" t="s">
        <v>9723</v>
      </c>
      <c r="G23" s="11" t="s">
        <v>10184</v>
      </c>
      <c r="H23" s="9">
        <v>30</v>
      </c>
      <c r="I23" s="26">
        <v>30</v>
      </c>
      <c r="J23" s="11" t="s">
        <v>10171</v>
      </c>
      <c r="K23" s="33" t="s">
        <v>10169</v>
      </c>
      <c r="L23" s="33" t="s">
        <v>10021</v>
      </c>
      <c r="M23" s="13" t="str">
        <f t="shared" si="0"/>
        <v>Sim</v>
      </c>
      <c r="N23" s="3">
        <v>20</v>
      </c>
      <c r="O23" s="3">
        <v>35</v>
      </c>
    </row>
    <row r="24" spans="1:15" ht="17.25" customHeight="1" x14ac:dyDescent="0.35">
      <c r="A24" s="133"/>
      <c r="B24" s="28" t="s">
        <v>10084</v>
      </c>
      <c r="C24" s="18" t="s">
        <v>9694</v>
      </c>
      <c r="D24" s="8" t="s">
        <v>9708</v>
      </c>
      <c r="E24" s="11" t="s">
        <v>9690</v>
      </c>
      <c r="F24" s="13" t="s">
        <v>9723</v>
      </c>
      <c r="G24" s="11" t="s">
        <v>9635</v>
      </c>
      <c r="H24" s="9">
        <v>20</v>
      </c>
      <c r="I24" s="26">
        <v>20</v>
      </c>
      <c r="J24" s="11" t="s">
        <v>10171</v>
      </c>
      <c r="K24" s="33" t="s">
        <v>10169</v>
      </c>
      <c r="L24" s="33" t="s">
        <v>10022</v>
      </c>
      <c r="M24" s="13" t="str">
        <f t="shared" si="0"/>
        <v>Sim</v>
      </c>
      <c r="N24" s="3">
        <v>15</v>
      </c>
      <c r="O24" s="3">
        <v>40</v>
      </c>
    </row>
    <row r="25" spans="1:15" ht="17.25" customHeight="1" x14ac:dyDescent="0.35">
      <c r="A25" s="133"/>
      <c r="B25" s="28" t="s">
        <v>10084</v>
      </c>
      <c r="C25" s="40" t="s">
        <v>10159</v>
      </c>
      <c r="D25" s="8" t="s">
        <v>10185</v>
      </c>
      <c r="E25" s="11" t="s">
        <v>9690</v>
      </c>
      <c r="F25" s="13" t="s">
        <v>9723</v>
      </c>
      <c r="G25" s="11" t="s">
        <v>10161</v>
      </c>
      <c r="H25" s="9">
        <v>110</v>
      </c>
      <c r="I25" s="26">
        <v>100</v>
      </c>
      <c r="J25" s="9" t="s">
        <v>10171</v>
      </c>
      <c r="K25" s="33" t="s">
        <v>10169</v>
      </c>
      <c r="L25" s="33" t="s">
        <v>10170</v>
      </c>
      <c r="M25" s="13" t="str">
        <f t="shared" si="0"/>
        <v>Sim</v>
      </c>
      <c r="N25" s="3">
        <v>75</v>
      </c>
      <c r="O25" s="3">
        <v>200</v>
      </c>
    </row>
    <row r="26" spans="1:15" ht="17.25" customHeight="1" x14ac:dyDescent="0.35">
      <c r="A26" s="133"/>
      <c r="B26" s="28" t="s">
        <v>10084</v>
      </c>
      <c r="C26" s="40" t="s">
        <v>10186</v>
      </c>
      <c r="D26" s="8" t="s">
        <v>10189</v>
      </c>
      <c r="E26" s="11" t="s">
        <v>9690</v>
      </c>
      <c r="F26" s="13" t="s">
        <v>9723</v>
      </c>
      <c r="G26" s="11" t="s">
        <v>10162</v>
      </c>
      <c r="H26" s="9">
        <v>165</v>
      </c>
      <c r="I26" s="26">
        <v>200</v>
      </c>
      <c r="J26" s="9" t="s">
        <v>9784</v>
      </c>
      <c r="K26" s="33" t="s">
        <v>9784</v>
      </c>
      <c r="L26" s="33" t="s">
        <v>9784</v>
      </c>
      <c r="M26" s="13" t="str">
        <f t="shared" si="0"/>
        <v>Sim</v>
      </c>
      <c r="N26" s="3">
        <v>100</v>
      </c>
      <c r="O26" s="3">
        <v>300</v>
      </c>
    </row>
    <row r="27" spans="1:15" ht="17.25" customHeight="1" x14ac:dyDescent="0.35">
      <c r="A27" s="133"/>
      <c r="B27" s="28" t="s">
        <v>10084</v>
      </c>
      <c r="C27" s="40" t="s">
        <v>10160</v>
      </c>
      <c r="D27" s="8" t="s">
        <v>10188</v>
      </c>
      <c r="E27" s="11" t="s">
        <v>9690</v>
      </c>
      <c r="F27" s="13" t="s">
        <v>9723</v>
      </c>
      <c r="G27" s="11" t="s">
        <v>9635</v>
      </c>
      <c r="H27" s="9">
        <v>3</v>
      </c>
      <c r="I27" s="26">
        <v>2.5</v>
      </c>
      <c r="J27" s="3" t="s">
        <v>9784</v>
      </c>
      <c r="K27" s="3" t="s">
        <v>9784</v>
      </c>
      <c r="L27" s="3" t="s">
        <v>9784</v>
      </c>
      <c r="M27" s="13" t="str">
        <f t="shared" si="0"/>
        <v>Sim</v>
      </c>
      <c r="N27" s="3">
        <v>0</v>
      </c>
      <c r="O27" s="3">
        <v>5</v>
      </c>
    </row>
    <row r="28" spans="1:15" ht="17.25" customHeight="1" x14ac:dyDescent="0.35">
      <c r="A28" s="133"/>
      <c r="B28" s="28" t="s">
        <v>10084</v>
      </c>
      <c r="C28" s="18" t="s">
        <v>9695</v>
      </c>
      <c r="D28" s="8" t="s">
        <v>10010</v>
      </c>
      <c r="E28" s="11" t="s">
        <v>9690</v>
      </c>
      <c r="F28" s="13" t="s">
        <v>9723</v>
      </c>
      <c r="G28" s="11" t="s">
        <v>9701</v>
      </c>
      <c r="H28" s="9">
        <v>800</v>
      </c>
      <c r="I28" s="26">
        <v>300</v>
      </c>
      <c r="J28" s="11" t="s">
        <v>10171</v>
      </c>
      <c r="K28" s="33" t="s">
        <v>10169</v>
      </c>
      <c r="L28" s="33" t="s">
        <v>10023</v>
      </c>
      <c r="M28" s="13" t="str">
        <f t="shared" si="0"/>
        <v>Não</v>
      </c>
      <c r="N28" s="3">
        <v>200</v>
      </c>
      <c r="O28" s="3">
        <v>500</v>
      </c>
    </row>
    <row r="29" spans="1:15" s="77" customFormat="1" ht="17.25" customHeight="1" thickBot="1" x14ac:dyDescent="0.4">
      <c r="A29" s="134"/>
      <c r="B29" s="70" t="s">
        <v>10084</v>
      </c>
      <c r="C29" s="71" t="s">
        <v>9696</v>
      </c>
      <c r="D29" s="72" t="s">
        <v>9709</v>
      </c>
      <c r="E29" s="73" t="s">
        <v>9690</v>
      </c>
      <c r="F29" s="73" t="s">
        <v>9724</v>
      </c>
      <c r="G29" s="73" t="s">
        <v>9635</v>
      </c>
      <c r="H29" s="93">
        <f>(((H28-H26)+((H22/100)-(H27/100))*H25)/H28)*100</f>
        <v>85.837500000000006</v>
      </c>
      <c r="I29" s="74">
        <v>50</v>
      </c>
      <c r="J29" s="73" t="s">
        <v>9784</v>
      </c>
      <c r="K29" s="75" t="s">
        <v>9784</v>
      </c>
      <c r="L29" s="75" t="s">
        <v>9784</v>
      </c>
      <c r="M29" s="76" t="str">
        <f t="shared" si="0"/>
        <v>Sim</v>
      </c>
      <c r="N29" s="75">
        <v>20</v>
      </c>
      <c r="O29" s="75">
        <v>90</v>
      </c>
    </row>
    <row r="30" spans="1:15" s="46" customFormat="1" ht="17.25" customHeight="1" x14ac:dyDescent="0.35">
      <c r="A30" s="128" t="s">
        <v>9715</v>
      </c>
      <c r="B30" s="41" t="s">
        <v>10187</v>
      </c>
      <c r="C30" s="42" t="s">
        <v>9786</v>
      </c>
      <c r="D30" s="43" t="s">
        <v>9671</v>
      </c>
      <c r="E30" s="47" t="s">
        <v>9690</v>
      </c>
      <c r="F30" s="44" t="s">
        <v>9723</v>
      </c>
      <c r="G30" s="47" t="s">
        <v>9787</v>
      </c>
      <c r="H30" s="48">
        <v>1</v>
      </c>
      <c r="I30" s="45" t="s">
        <v>9784</v>
      </c>
      <c r="J30" s="47" t="s">
        <v>10171</v>
      </c>
      <c r="K30" s="49" t="s">
        <v>10169</v>
      </c>
      <c r="L30" s="49" t="s">
        <v>9717</v>
      </c>
      <c r="M30" s="44" t="str">
        <f t="shared" si="0"/>
        <v>Sim</v>
      </c>
      <c r="N30" s="78">
        <v>0.5</v>
      </c>
      <c r="O30" s="78">
        <v>2.5</v>
      </c>
    </row>
    <row r="31" spans="1:15" s="46" customFormat="1" ht="17.25" customHeight="1" x14ac:dyDescent="0.35">
      <c r="A31" s="129"/>
      <c r="B31" s="41" t="s">
        <v>10187</v>
      </c>
      <c r="C31" s="79" t="s">
        <v>9639</v>
      </c>
      <c r="D31" s="43" t="s">
        <v>9672</v>
      </c>
      <c r="E31" s="47" t="s">
        <v>9690</v>
      </c>
      <c r="F31" s="44" t="s">
        <v>9723</v>
      </c>
      <c r="G31" s="47" t="s">
        <v>9788</v>
      </c>
      <c r="H31" s="48">
        <v>2</v>
      </c>
      <c r="I31" s="45" t="s">
        <v>9784</v>
      </c>
      <c r="J31" s="47" t="s">
        <v>10171</v>
      </c>
      <c r="K31" s="49" t="s">
        <v>10169</v>
      </c>
      <c r="L31" s="49" t="s">
        <v>9718</v>
      </c>
      <c r="M31" s="44" t="str">
        <f t="shared" si="0"/>
        <v>Sim</v>
      </c>
      <c r="N31" s="78">
        <v>0.5</v>
      </c>
      <c r="O31" s="78">
        <v>10</v>
      </c>
    </row>
    <row r="32" spans="1:15" s="46" customFormat="1" ht="17.25" customHeight="1" x14ac:dyDescent="0.35">
      <c r="A32" s="129"/>
      <c r="B32" s="41" t="s">
        <v>10187</v>
      </c>
      <c r="C32" s="79" t="s">
        <v>10012</v>
      </c>
      <c r="D32" s="43" t="s">
        <v>9673</v>
      </c>
      <c r="E32" s="47" t="s">
        <v>9690</v>
      </c>
      <c r="F32" s="44" t="s">
        <v>9723</v>
      </c>
      <c r="G32" s="47" t="s">
        <v>9635</v>
      </c>
      <c r="H32" s="48">
        <v>3</v>
      </c>
      <c r="I32" s="45" t="s">
        <v>9784</v>
      </c>
      <c r="J32" s="47" t="s">
        <v>10171</v>
      </c>
      <c r="K32" s="49" t="s">
        <v>10169</v>
      </c>
      <c r="L32" s="49" t="s">
        <v>9719</v>
      </c>
      <c r="M32" s="44" t="str">
        <f t="shared" si="0"/>
        <v>Sim</v>
      </c>
      <c r="N32" s="78">
        <v>0</v>
      </c>
      <c r="O32" s="78">
        <v>100</v>
      </c>
    </row>
    <row r="33" spans="1:15" s="64" customFormat="1" ht="17.25" customHeight="1" thickBot="1" x14ac:dyDescent="0.4">
      <c r="A33" s="130"/>
      <c r="B33" s="59" t="s">
        <v>10187</v>
      </c>
      <c r="C33" s="80" t="s">
        <v>9714</v>
      </c>
      <c r="D33" s="81" t="s">
        <v>10190</v>
      </c>
      <c r="E33" s="65" t="s">
        <v>9690</v>
      </c>
      <c r="F33" s="62" t="s">
        <v>9723</v>
      </c>
      <c r="G33" s="65" t="s">
        <v>9789</v>
      </c>
      <c r="H33" s="68">
        <v>4</v>
      </c>
      <c r="I33" s="69" t="s">
        <v>9784</v>
      </c>
      <c r="J33" s="65" t="s">
        <v>10171</v>
      </c>
      <c r="K33" s="67" t="s">
        <v>10169</v>
      </c>
      <c r="L33" s="62" t="s">
        <v>10170</v>
      </c>
      <c r="M33" s="62" t="str">
        <f t="shared" si="0"/>
        <v>Sim</v>
      </c>
      <c r="N33" s="67">
        <v>0</v>
      </c>
      <c r="O33" s="67">
        <v>500</v>
      </c>
    </row>
    <row r="34" spans="1:15" s="46" customFormat="1" ht="17.25" customHeight="1" x14ac:dyDescent="0.35">
      <c r="A34" s="128" t="s">
        <v>10178</v>
      </c>
      <c r="B34" s="82" t="s">
        <v>10187</v>
      </c>
      <c r="C34" s="83" t="s">
        <v>10179</v>
      </c>
      <c r="D34" s="84" t="s">
        <v>10181</v>
      </c>
      <c r="E34" s="82" t="s">
        <v>9690</v>
      </c>
      <c r="F34" s="82" t="s">
        <v>9723</v>
      </c>
      <c r="G34" s="82" t="s">
        <v>10183</v>
      </c>
      <c r="H34" s="82">
        <v>10</v>
      </c>
      <c r="I34" s="85">
        <v>10</v>
      </c>
      <c r="J34" s="82" t="s">
        <v>9784</v>
      </c>
      <c r="K34" s="82" t="s">
        <v>9784</v>
      </c>
      <c r="L34" s="82" t="s">
        <v>9784</v>
      </c>
      <c r="M34" s="86" t="str">
        <f t="shared" si="0"/>
        <v>Sim</v>
      </c>
      <c r="N34" s="82">
        <v>0</v>
      </c>
      <c r="O34" s="82">
        <v>13</v>
      </c>
    </row>
    <row r="35" spans="1:15" s="46" customFormat="1" ht="17.25" customHeight="1" x14ac:dyDescent="0.35">
      <c r="A35" s="129"/>
      <c r="B35" s="78" t="s">
        <v>10187</v>
      </c>
      <c r="C35" s="87" t="s">
        <v>10180</v>
      </c>
      <c r="D35" s="46" t="s">
        <v>10182</v>
      </c>
      <c r="E35" s="78" t="s">
        <v>9690</v>
      </c>
      <c r="F35" s="78" t="s">
        <v>9723</v>
      </c>
      <c r="G35" s="78" t="s">
        <v>9793</v>
      </c>
      <c r="H35" s="78">
        <v>100</v>
      </c>
      <c r="I35" s="88">
        <v>0</v>
      </c>
      <c r="J35" s="78" t="s">
        <v>9784</v>
      </c>
      <c r="K35" s="78" t="s">
        <v>9784</v>
      </c>
      <c r="L35" s="78" t="s">
        <v>9784</v>
      </c>
      <c r="M35" s="44" t="str">
        <f t="shared" si="0"/>
        <v>Sim</v>
      </c>
      <c r="N35" s="78">
        <v>0</v>
      </c>
      <c r="O35" s="78">
        <v>5000</v>
      </c>
    </row>
    <row r="36" spans="1:15" s="64" customFormat="1" ht="17.25" customHeight="1" thickBot="1" x14ac:dyDescent="0.4">
      <c r="A36" s="130"/>
      <c r="B36" s="59" t="s">
        <v>10187</v>
      </c>
      <c r="C36" s="89" t="s">
        <v>10174</v>
      </c>
      <c r="D36" s="64" t="s">
        <v>10175</v>
      </c>
      <c r="E36" s="67" t="s">
        <v>9644</v>
      </c>
      <c r="F36" s="67" t="s">
        <v>9723</v>
      </c>
      <c r="G36" s="67" t="s">
        <v>10176</v>
      </c>
      <c r="H36" s="67" t="s">
        <v>10177</v>
      </c>
      <c r="I36" s="90" t="s">
        <v>9784</v>
      </c>
      <c r="J36" s="67" t="s">
        <v>9784</v>
      </c>
      <c r="K36" s="67" t="s">
        <v>9784</v>
      </c>
      <c r="L36" s="67" t="s">
        <v>9784</v>
      </c>
      <c r="M36" s="62" t="str">
        <f t="shared" si="0"/>
        <v>Sim</v>
      </c>
      <c r="N36" s="67" t="s">
        <v>9784</v>
      </c>
      <c r="O36" s="67" t="s">
        <v>9784</v>
      </c>
    </row>
    <row r="37" spans="1:15" s="46" customFormat="1" ht="17.25" customHeight="1" x14ac:dyDescent="0.35">
      <c r="A37" s="128" t="s">
        <v>10248</v>
      </c>
      <c r="B37" s="41" t="s">
        <v>10066</v>
      </c>
      <c r="C37" s="87" t="s">
        <v>10249</v>
      </c>
      <c r="D37" s="46" t="s">
        <v>10255</v>
      </c>
      <c r="E37" s="78" t="s">
        <v>9690</v>
      </c>
      <c r="F37" s="78" t="s">
        <v>9723</v>
      </c>
      <c r="G37" s="78" t="s">
        <v>9635</v>
      </c>
      <c r="H37" s="78">
        <v>90</v>
      </c>
      <c r="I37" s="88">
        <v>90</v>
      </c>
      <c r="J37" s="47" t="s">
        <v>10171</v>
      </c>
      <c r="K37" s="91" t="s">
        <v>10251</v>
      </c>
      <c r="L37" s="91" t="s">
        <v>10252</v>
      </c>
      <c r="M37" s="44" t="str">
        <f t="shared" si="0"/>
        <v>Sim</v>
      </c>
      <c r="N37" s="78">
        <v>20</v>
      </c>
      <c r="O37" s="78">
        <v>100</v>
      </c>
    </row>
    <row r="38" spans="1:15" s="64" customFormat="1" ht="17.25" customHeight="1" thickBot="1" x14ac:dyDescent="0.4">
      <c r="A38" s="130"/>
      <c r="B38" s="59" t="s">
        <v>10066</v>
      </c>
      <c r="C38" s="89" t="s">
        <v>10250</v>
      </c>
      <c r="D38" s="64" t="s">
        <v>10254</v>
      </c>
      <c r="E38" s="67" t="s">
        <v>9690</v>
      </c>
      <c r="F38" s="67" t="s">
        <v>9723</v>
      </c>
      <c r="G38" s="67" t="s">
        <v>9635</v>
      </c>
      <c r="H38" s="67">
        <v>75</v>
      </c>
      <c r="I38" s="90">
        <v>75</v>
      </c>
      <c r="J38" s="65" t="s">
        <v>10171</v>
      </c>
      <c r="K38" s="92" t="s">
        <v>10251</v>
      </c>
      <c r="L38" s="92" t="s">
        <v>10253</v>
      </c>
      <c r="M38" s="62" t="str">
        <f t="shared" si="0"/>
        <v>Sim</v>
      </c>
      <c r="N38" s="67">
        <v>50</v>
      </c>
      <c r="O38" s="67">
        <v>100</v>
      </c>
    </row>
    <row r="39" spans="1:15" s="46" customFormat="1" ht="17.25" customHeight="1" x14ac:dyDescent="0.35">
      <c r="A39" s="128" t="s">
        <v>9736</v>
      </c>
      <c r="B39" s="112" t="s">
        <v>10066</v>
      </c>
      <c r="C39" s="87" t="s">
        <v>9726</v>
      </c>
      <c r="D39" s="113" t="s">
        <v>10242</v>
      </c>
      <c r="E39" s="47" t="s">
        <v>9690</v>
      </c>
      <c r="F39" s="44" t="s">
        <v>9723</v>
      </c>
      <c r="G39" s="78" t="s">
        <v>9737</v>
      </c>
      <c r="H39" s="51">
        <v>6</v>
      </c>
      <c r="I39" s="51">
        <v>6</v>
      </c>
      <c r="J39" s="47" t="s">
        <v>10171</v>
      </c>
      <c r="K39" s="49" t="s">
        <v>10169</v>
      </c>
      <c r="L39" s="78" t="s">
        <v>9740</v>
      </c>
      <c r="M39" s="44" t="str">
        <f t="shared" si="0"/>
        <v>Sim</v>
      </c>
      <c r="N39" s="78">
        <v>1</v>
      </c>
      <c r="O39" s="78">
        <v>10</v>
      </c>
    </row>
    <row r="40" spans="1:15" s="46" customFormat="1" ht="17.25" customHeight="1" x14ac:dyDescent="0.35">
      <c r="A40" s="129"/>
      <c r="B40" s="112" t="s">
        <v>10066</v>
      </c>
      <c r="C40" s="87" t="s">
        <v>9727</v>
      </c>
      <c r="D40" s="113" t="s">
        <v>10243</v>
      </c>
      <c r="E40" s="47" t="s">
        <v>9690</v>
      </c>
      <c r="F40" s="44" t="s">
        <v>9723</v>
      </c>
      <c r="G40" s="78" t="s">
        <v>10383</v>
      </c>
      <c r="H40" s="51">
        <v>5.5</v>
      </c>
      <c r="I40" s="51">
        <v>5.5</v>
      </c>
      <c r="J40" s="47" t="s">
        <v>10171</v>
      </c>
      <c r="K40" s="49" t="s">
        <v>10169</v>
      </c>
      <c r="L40" s="78" t="s">
        <v>9741</v>
      </c>
      <c r="M40" s="44" t="str">
        <f t="shared" si="0"/>
        <v>Sim</v>
      </c>
      <c r="N40" s="78">
        <v>1</v>
      </c>
      <c r="O40" s="78">
        <v>10</v>
      </c>
    </row>
    <row r="41" spans="1:15" s="46" customFormat="1" ht="17.25" customHeight="1" x14ac:dyDescent="0.35">
      <c r="A41" s="129"/>
      <c r="B41" s="112" t="s">
        <v>10066</v>
      </c>
      <c r="C41" s="87" t="s">
        <v>9728</v>
      </c>
      <c r="D41" s="113" t="s">
        <v>10395</v>
      </c>
      <c r="E41" s="47" t="s">
        <v>9690</v>
      </c>
      <c r="F41" s="44" t="s">
        <v>9723</v>
      </c>
      <c r="G41" s="78" t="s">
        <v>9635</v>
      </c>
      <c r="H41" s="51">
        <v>40</v>
      </c>
      <c r="I41" s="51">
        <v>40</v>
      </c>
      <c r="J41" s="47" t="s">
        <v>10171</v>
      </c>
      <c r="K41" s="49" t="s">
        <v>10169</v>
      </c>
      <c r="L41" s="78" t="s">
        <v>9742</v>
      </c>
      <c r="M41" s="44" t="str">
        <f t="shared" si="0"/>
        <v>Sim</v>
      </c>
      <c r="N41" s="78">
        <v>10</v>
      </c>
      <c r="O41" s="78">
        <v>60</v>
      </c>
    </row>
    <row r="42" spans="1:15" s="46" customFormat="1" ht="17.25" customHeight="1" x14ac:dyDescent="0.35">
      <c r="A42" s="129"/>
      <c r="B42" s="112" t="s">
        <v>10066</v>
      </c>
      <c r="C42" s="87" t="s">
        <v>9729</v>
      </c>
      <c r="D42" s="113" t="s">
        <v>10245</v>
      </c>
      <c r="E42" s="47" t="s">
        <v>9690</v>
      </c>
      <c r="F42" s="44" t="s">
        <v>9723</v>
      </c>
      <c r="G42" s="78" t="s">
        <v>9738</v>
      </c>
      <c r="H42" s="51">
        <v>0</v>
      </c>
      <c r="I42" s="51">
        <v>0</v>
      </c>
      <c r="J42" s="47" t="s">
        <v>10171</v>
      </c>
      <c r="K42" s="49" t="s">
        <v>10169</v>
      </c>
      <c r="L42" s="78" t="s">
        <v>9743</v>
      </c>
      <c r="M42" s="44" t="str">
        <f t="shared" si="0"/>
        <v>Sim</v>
      </c>
      <c r="N42" s="78">
        <v>0</v>
      </c>
      <c r="O42" s="78">
        <v>1000</v>
      </c>
    </row>
    <row r="43" spans="1:15" s="46" customFormat="1" ht="17.25" customHeight="1" x14ac:dyDescent="0.35">
      <c r="A43" s="129"/>
      <c r="B43" s="112" t="s">
        <v>10066</v>
      </c>
      <c r="C43" s="87" t="s">
        <v>9730</v>
      </c>
      <c r="D43" s="113" t="s">
        <v>10246</v>
      </c>
      <c r="E43" s="47" t="s">
        <v>9690</v>
      </c>
      <c r="F43" s="44" t="s">
        <v>9723</v>
      </c>
      <c r="G43" s="78" t="s">
        <v>9738</v>
      </c>
      <c r="H43" s="51">
        <v>25</v>
      </c>
      <c r="I43" s="51">
        <v>25</v>
      </c>
      <c r="J43" s="47" t="s">
        <v>10171</v>
      </c>
      <c r="K43" s="49" t="s">
        <v>10169</v>
      </c>
      <c r="L43" s="78" t="s">
        <v>9717</v>
      </c>
      <c r="M43" s="44" t="str">
        <f t="shared" si="0"/>
        <v>Sim</v>
      </c>
      <c r="N43" s="78">
        <v>0</v>
      </c>
      <c r="O43" s="78">
        <v>100</v>
      </c>
    </row>
    <row r="44" spans="1:15" s="46" customFormat="1" ht="17.25" customHeight="1" x14ac:dyDescent="0.35">
      <c r="A44" s="129"/>
      <c r="B44" s="112" t="s">
        <v>10066</v>
      </c>
      <c r="C44" s="87" t="s">
        <v>9731</v>
      </c>
      <c r="D44" s="113" t="s">
        <v>10247</v>
      </c>
      <c r="E44" s="47" t="s">
        <v>9690</v>
      </c>
      <c r="F44" s="44" t="s">
        <v>9723</v>
      </c>
      <c r="G44" s="78" t="s">
        <v>9738</v>
      </c>
      <c r="H44" s="51">
        <v>500</v>
      </c>
      <c r="I44" s="51">
        <v>500</v>
      </c>
      <c r="J44" s="47" t="s">
        <v>10171</v>
      </c>
      <c r="K44" s="49" t="s">
        <v>10169</v>
      </c>
      <c r="L44" s="78" t="s">
        <v>9718</v>
      </c>
      <c r="M44" s="44" t="str">
        <f t="shared" si="0"/>
        <v>Sim</v>
      </c>
      <c r="N44" s="78">
        <v>0</v>
      </c>
      <c r="O44" s="78">
        <v>5000</v>
      </c>
    </row>
    <row r="45" spans="1:15" s="46" customFormat="1" ht="17.25" customHeight="1" x14ac:dyDescent="0.35">
      <c r="A45" s="129"/>
      <c r="B45" s="112" t="s">
        <v>10066</v>
      </c>
      <c r="C45" s="87" t="s">
        <v>9732</v>
      </c>
      <c r="D45" s="113" t="s">
        <v>10378</v>
      </c>
      <c r="E45" s="47" t="s">
        <v>9690</v>
      </c>
      <c r="F45" s="44" t="s">
        <v>9723</v>
      </c>
      <c r="G45" s="78" t="s">
        <v>9635</v>
      </c>
      <c r="H45" s="51">
        <v>65</v>
      </c>
      <c r="I45" s="51">
        <v>65</v>
      </c>
      <c r="J45" s="47" t="s">
        <v>10171</v>
      </c>
      <c r="K45" s="49" t="s">
        <v>10169</v>
      </c>
      <c r="L45" s="78" t="s">
        <v>9719</v>
      </c>
      <c r="M45" s="44" t="str">
        <f t="shared" si="0"/>
        <v>Sim</v>
      </c>
      <c r="N45" s="78">
        <v>25</v>
      </c>
      <c r="O45" s="78">
        <v>100</v>
      </c>
    </row>
    <row r="46" spans="1:15" s="46" customFormat="1" ht="17.25" customHeight="1" x14ac:dyDescent="0.35">
      <c r="A46" s="129"/>
      <c r="B46" s="112" t="s">
        <v>10066</v>
      </c>
      <c r="C46" s="87" t="s">
        <v>9733</v>
      </c>
      <c r="D46" s="113" t="s">
        <v>10379</v>
      </c>
      <c r="E46" s="47" t="s">
        <v>9690</v>
      </c>
      <c r="F46" s="44" t="s">
        <v>9723</v>
      </c>
      <c r="G46" s="78" t="s">
        <v>9739</v>
      </c>
      <c r="H46" s="51">
        <v>5000</v>
      </c>
      <c r="I46" s="51">
        <v>5000</v>
      </c>
      <c r="J46" s="47" t="s">
        <v>10171</v>
      </c>
      <c r="K46" s="49" t="s">
        <v>10169</v>
      </c>
      <c r="L46" s="78" t="s">
        <v>9744</v>
      </c>
      <c r="M46" s="44" t="str">
        <f t="shared" si="0"/>
        <v>Sim</v>
      </c>
      <c r="N46" s="78">
        <v>3000</v>
      </c>
      <c r="O46" s="78">
        <v>10000</v>
      </c>
    </row>
    <row r="47" spans="1:15" s="46" customFormat="1" ht="17.25" customHeight="1" x14ac:dyDescent="0.35">
      <c r="A47" s="129"/>
      <c r="B47" s="112" t="s">
        <v>10066</v>
      </c>
      <c r="C47" s="87" t="s">
        <v>9734</v>
      </c>
      <c r="D47" s="113" t="s">
        <v>10380</v>
      </c>
      <c r="E47" s="47" t="s">
        <v>9690</v>
      </c>
      <c r="F47" s="44" t="s">
        <v>9723</v>
      </c>
      <c r="G47" s="78" t="s">
        <v>9738</v>
      </c>
      <c r="H47" s="51">
        <v>1500</v>
      </c>
      <c r="I47" s="51">
        <v>1500</v>
      </c>
      <c r="J47" s="47" t="s">
        <v>10171</v>
      </c>
      <c r="K47" s="49" t="s">
        <v>10169</v>
      </c>
      <c r="L47" s="78" t="s">
        <v>9745</v>
      </c>
      <c r="M47" s="44" t="str">
        <f t="shared" si="0"/>
        <v>Não</v>
      </c>
      <c r="N47" s="78">
        <v>2500</v>
      </c>
      <c r="O47" s="78">
        <v>5000</v>
      </c>
    </row>
    <row r="48" spans="1:15" s="46" customFormat="1" ht="17.25" customHeight="1" x14ac:dyDescent="0.35">
      <c r="A48" s="129"/>
      <c r="B48" s="112" t="s">
        <v>10066</v>
      </c>
      <c r="C48" s="87" t="s">
        <v>9735</v>
      </c>
      <c r="D48" s="113" t="s">
        <v>10244</v>
      </c>
      <c r="E48" s="47" t="s">
        <v>9690</v>
      </c>
      <c r="F48" s="44" t="s">
        <v>9723</v>
      </c>
      <c r="G48" s="78" t="s">
        <v>9635</v>
      </c>
      <c r="H48" s="51">
        <v>0</v>
      </c>
      <c r="I48" s="51">
        <v>0</v>
      </c>
      <c r="J48" s="47" t="s">
        <v>10171</v>
      </c>
      <c r="K48" s="49" t="s">
        <v>10169</v>
      </c>
      <c r="L48" s="78" t="s">
        <v>9746</v>
      </c>
      <c r="M48" s="44" t="str">
        <f t="shared" si="0"/>
        <v>Sim</v>
      </c>
      <c r="N48" s="78">
        <v>0</v>
      </c>
      <c r="O48" s="78">
        <v>100</v>
      </c>
    </row>
    <row r="49" spans="1:15" s="46" customFormat="1" ht="17.25" customHeight="1" x14ac:dyDescent="0.35">
      <c r="A49" s="129"/>
      <c r="B49" s="112" t="s">
        <v>10066</v>
      </c>
      <c r="C49" s="87" t="s">
        <v>9997</v>
      </c>
      <c r="D49" s="113" t="s">
        <v>10381</v>
      </c>
      <c r="E49" s="47" t="s">
        <v>9690</v>
      </c>
      <c r="F49" s="44" t="s">
        <v>9723</v>
      </c>
      <c r="G49" s="78" t="s">
        <v>9635</v>
      </c>
      <c r="H49" s="51">
        <v>0</v>
      </c>
      <c r="I49" s="51">
        <v>0</v>
      </c>
      <c r="J49" s="47" t="s">
        <v>10171</v>
      </c>
      <c r="K49" s="49" t="s">
        <v>10169</v>
      </c>
      <c r="L49" s="78" t="s">
        <v>9747</v>
      </c>
      <c r="M49" s="44" t="str">
        <f t="shared" si="0"/>
        <v>Sim</v>
      </c>
      <c r="N49" s="78">
        <v>0</v>
      </c>
      <c r="O49" s="78">
        <v>50</v>
      </c>
    </row>
    <row r="50" spans="1:15" s="46" customFormat="1" ht="17.25" customHeight="1" x14ac:dyDescent="0.35">
      <c r="A50" s="129"/>
      <c r="B50" s="112" t="s">
        <v>10066</v>
      </c>
      <c r="C50" s="87" t="s">
        <v>9998</v>
      </c>
      <c r="D50" s="113" t="s">
        <v>10382</v>
      </c>
      <c r="E50" s="47" t="s">
        <v>9690</v>
      </c>
      <c r="F50" s="44" t="s">
        <v>9723</v>
      </c>
      <c r="G50" s="78" t="s">
        <v>9635</v>
      </c>
      <c r="H50" s="51">
        <v>0</v>
      </c>
      <c r="I50" s="51">
        <v>0</v>
      </c>
      <c r="J50" s="47" t="s">
        <v>10171</v>
      </c>
      <c r="K50" s="49" t="s">
        <v>10169</v>
      </c>
      <c r="L50" s="78" t="s">
        <v>9748</v>
      </c>
      <c r="M50" s="44" t="str">
        <f t="shared" si="0"/>
        <v>Sim</v>
      </c>
      <c r="N50" s="78">
        <v>0</v>
      </c>
      <c r="O50" s="78">
        <v>25</v>
      </c>
    </row>
    <row r="51" spans="1:15" s="46" customFormat="1" ht="17.25" customHeight="1" x14ac:dyDescent="0.35">
      <c r="A51" s="129"/>
      <c r="B51" s="112" t="s">
        <v>10066</v>
      </c>
      <c r="C51" s="87" t="s">
        <v>9999</v>
      </c>
      <c r="D51" s="113" t="s">
        <v>10386</v>
      </c>
      <c r="E51" s="47" t="s">
        <v>9690</v>
      </c>
      <c r="F51" s="44" t="s">
        <v>9723</v>
      </c>
      <c r="G51" s="78" t="s">
        <v>9635</v>
      </c>
      <c r="H51" s="51">
        <v>0</v>
      </c>
      <c r="I51" s="51">
        <v>0</v>
      </c>
      <c r="J51" s="47" t="s">
        <v>10171</v>
      </c>
      <c r="K51" s="49" t="s">
        <v>10169</v>
      </c>
      <c r="L51" s="78" t="s">
        <v>9749</v>
      </c>
      <c r="M51" s="44" t="str">
        <f t="shared" si="0"/>
        <v>Sim</v>
      </c>
      <c r="N51" s="78">
        <v>0</v>
      </c>
      <c r="O51" s="78">
        <v>50</v>
      </c>
    </row>
    <row r="52" spans="1:15" s="46" customFormat="1" ht="17.25" customHeight="1" x14ac:dyDescent="0.35">
      <c r="A52" s="129"/>
      <c r="B52" s="112" t="s">
        <v>10066</v>
      </c>
      <c r="C52" s="87" t="s">
        <v>10000</v>
      </c>
      <c r="D52" s="113" t="s">
        <v>10387</v>
      </c>
      <c r="E52" s="47" t="s">
        <v>9690</v>
      </c>
      <c r="F52" s="44" t="s">
        <v>9723</v>
      </c>
      <c r="G52" s="78" t="s">
        <v>9635</v>
      </c>
      <c r="H52" s="51">
        <v>0</v>
      </c>
      <c r="I52" s="51">
        <v>0</v>
      </c>
      <c r="J52" s="47" t="s">
        <v>10171</v>
      </c>
      <c r="K52" s="49" t="s">
        <v>10169</v>
      </c>
      <c r="L52" s="78" t="s">
        <v>9750</v>
      </c>
      <c r="M52" s="44" t="str">
        <f t="shared" si="0"/>
        <v>Sim</v>
      </c>
      <c r="N52" s="78">
        <v>0</v>
      </c>
      <c r="O52" s="78">
        <v>25</v>
      </c>
    </row>
    <row r="53" spans="1:15" s="46" customFormat="1" ht="17.25" customHeight="1" x14ac:dyDescent="0.35">
      <c r="A53" s="129"/>
      <c r="B53" s="112" t="s">
        <v>10066</v>
      </c>
      <c r="C53" s="87" t="s">
        <v>10001</v>
      </c>
      <c r="D53" s="113" t="s">
        <v>10384</v>
      </c>
      <c r="E53" s="47" t="s">
        <v>9690</v>
      </c>
      <c r="F53" s="44" t="s">
        <v>9723</v>
      </c>
      <c r="G53" s="78" t="s">
        <v>9635</v>
      </c>
      <c r="H53" s="51">
        <v>0</v>
      </c>
      <c r="I53" s="51">
        <v>0</v>
      </c>
      <c r="J53" s="47" t="s">
        <v>10171</v>
      </c>
      <c r="K53" s="49" t="s">
        <v>10169</v>
      </c>
      <c r="L53" s="78" t="s">
        <v>9751</v>
      </c>
      <c r="M53" s="44" t="str">
        <f t="shared" si="0"/>
        <v>Sim</v>
      </c>
      <c r="N53" s="78">
        <v>0</v>
      </c>
      <c r="O53" s="78">
        <v>50</v>
      </c>
    </row>
    <row r="54" spans="1:15" s="46" customFormat="1" ht="17.25" customHeight="1" x14ac:dyDescent="0.35">
      <c r="A54" s="129"/>
      <c r="B54" s="112" t="s">
        <v>10066</v>
      </c>
      <c r="C54" s="87" t="s">
        <v>10002</v>
      </c>
      <c r="D54" s="113" t="s">
        <v>10385</v>
      </c>
      <c r="E54" s="47" t="s">
        <v>9690</v>
      </c>
      <c r="F54" s="44" t="s">
        <v>9723</v>
      </c>
      <c r="G54" s="78" t="s">
        <v>9635</v>
      </c>
      <c r="H54" s="51">
        <v>0</v>
      </c>
      <c r="I54" s="51">
        <v>0</v>
      </c>
      <c r="J54" s="47" t="s">
        <v>10171</v>
      </c>
      <c r="K54" s="49" t="s">
        <v>10169</v>
      </c>
      <c r="L54" s="78" t="s">
        <v>9752</v>
      </c>
      <c r="M54" s="44" t="str">
        <f t="shared" si="0"/>
        <v>Sim</v>
      </c>
      <c r="N54" s="78">
        <v>0</v>
      </c>
      <c r="O54" s="78">
        <v>25</v>
      </c>
    </row>
    <row r="55" spans="1:15" s="46" customFormat="1" ht="17.25" customHeight="1" x14ac:dyDescent="0.35">
      <c r="A55" s="129"/>
      <c r="B55" s="112" t="s">
        <v>10066</v>
      </c>
      <c r="C55" s="87" t="s">
        <v>10003</v>
      </c>
      <c r="D55" s="113" t="s">
        <v>10388</v>
      </c>
      <c r="E55" s="47" t="s">
        <v>9690</v>
      </c>
      <c r="F55" s="44" t="s">
        <v>9723</v>
      </c>
      <c r="G55" s="78" t="s">
        <v>9635</v>
      </c>
      <c r="H55" s="51">
        <v>0</v>
      </c>
      <c r="I55" s="51">
        <v>0</v>
      </c>
      <c r="J55" s="47" t="s">
        <v>10171</v>
      </c>
      <c r="K55" s="49" t="s">
        <v>10169</v>
      </c>
      <c r="L55" s="78" t="s">
        <v>9753</v>
      </c>
      <c r="M55" s="44" t="str">
        <f t="shared" si="0"/>
        <v>Sim</v>
      </c>
      <c r="N55" s="78">
        <v>0</v>
      </c>
      <c r="O55" s="78">
        <v>50</v>
      </c>
    </row>
    <row r="56" spans="1:15" s="46" customFormat="1" ht="17.25" customHeight="1" x14ac:dyDescent="0.35">
      <c r="A56" s="129"/>
      <c r="B56" s="112" t="s">
        <v>10066</v>
      </c>
      <c r="C56" s="87" t="s">
        <v>10004</v>
      </c>
      <c r="D56" s="113" t="s">
        <v>10389</v>
      </c>
      <c r="E56" s="47" t="s">
        <v>9690</v>
      </c>
      <c r="F56" s="44" t="s">
        <v>9723</v>
      </c>
      <c r="G56" s="78" t="s">
        <v>9635</v>
      </c>
      <c r="H56" s="51">
        <v>0</v>
      </c>
      <c r="I56" s="51">
        <v>0</v>
      </c>
      <c r="J56" s="47" t="s">
        <v>10171</v>
      </c>
      <c r="K56" s="49" t="s">
        <v>10169</v>
      </c>
      <c r="L56" s="78" t="s">
        <v>9754</v>
      </c>
      <c r="M56" s="44" t="str">
        <f t="shared" si="0"/>
        <v>Sim</v>
      </c>
      <c r="N56" s="78">
        <v>0</v>
      </c>
      <c r="O56" s="78">
        <v>25</v>
      </c>
    </row>
    <row r="57" spans="1:15" s="46" customFormat="1" ht="17.25" customHeight="1" x14ac:dyDescent="0.35">
      <c r="A57" s="129"/>
      <c r="B57" s="112" t="s">
        <v>10066</v>
      </c>
      <c r="C57" s="87" t="s">
        <v>10005</v>
      </c>
      <c r="D57" s="113" t="s">
        <v>10390</v>
      </c>
      <c r="E57" s="47" t="s">
        <v>9690</v>
      </c>
      <c r="F57" s="44" t="s">
        <v>9723</v>
      </c>
      <c r="G57" s="78" t="s">
        <v>9635</v>
      </c>
      <c r="H57" s="51">
        <v>0</v>
      </c>
      <c r="I57" s="51">
        <v>0</v>
      </c>
      <c r="J57" s="47" t="s">
        <v>10171</v>
      </c>
      <c r="K57" s="49" t="s">
        <v>10169</v>
      </c>
      <c r="L57" s="78" t="s">
        <v>9755</v>
      </c>
      <c r="M57" s="44" t="str">
        <f t="shared" si="0"/>
        <v>Sim</v>
      </c>
      <c r="N57" s="78">
        <v>0</v>
      </c>
      <c r="O57" s="78">
        <v>80</v>
      </c>
    </row>
    <row r="58" spans="1:15" s="46" customFormat="1" ht="17.25" customHeight="1" x14ac:dyDescent="0.35">
      <c r="A58" s="129"/>
      <c r="B58" s="112" t="s">
        <v>10066</v>
      </c>
      <c r="C58" s="87" t="s">
        <v>10006</v>
      </c>
      <c r="D58" s="113" t="s">
        <v>10391</v>
      </c>
      <c r="E58" s="47" t="s">
        <v>9690</v>
      </c>
      <c r="F58" s="44" t="s">
        <v>9723</v>
      </c>
      <c r="G58" s="78" t="s">
        <v>9635</v>
      </c>
      <c r="H58" s="51">
        <v>0</v>
      </c>
      <c r="I58" s="51">
        <v>0</v>
      </c>
      <c r="J58" s="47" t="s">
        <v>10171</v>
      </c>
      <c r="K58" s="49" t="s">
        <v>10169</v>
      </c>
      <c r="L58" s="78" t="s">
        <v>9756</v>
      </c>
      <c r="M58" s="44" t="str">
        <f t="shared" si="0"/>
        <v>Sim</v>
      </c>
      <c r="N58" s="78">
        <v>0</v>
      </c>
      <c r="O58" s="78">
        <v>25</v>
      </c>
    </row>
    <row r="59" spans="1:15" s="46" customFormat="1" ht="17.25" customHeight="1" x14ac:dyDescent="0.35">
      <c r="A59" s="129"/>
      <c r="B59" s="112" t="s">
        <v>10066</v>
      </c>
      <c r="C59" s="87" t="s">
        <v>10007</v>
      </c>
      <c r="D59" s="113" t="s">
        <v>10392</v>
      </c>
      <c r="E59" s="47" t="s">
        <v>9690</v>
      </c>
      <c r="F59" s="44" t="s">
        <v>9723</v>
      </c>
      <c r="G59" s="78" t="s">
        <v>9635</v>
      </c>
      <c r="H59" s="51">
        <v>0</v>
      </c>
      <c r="I59" s="51">
        <v>0</v>
      </c>
      <c r="J59" s="47" t="s">
        <v>10171</v>
      </c>
      <c r="K59" s="49" t="s">
        <v>10169</v>
      </c>
      <c r="L59" s="78" t="s">
        <v>9757</v>
      </c>
      <c r="M59" s="44" t="str">
        <f t="shared" si="0"/>
        <v>Sim</v>
      </c>
      <c r="N59" s="78">
        <v>0</v>
      </c>
      <c r="O59" s="78">
        <v>25</v>
      </c>
    </row>
    <row r="60" spans="1:15" s="46" customFormat="1" ht="17.25" customHeight="1" x14ac:dyDescent="0.35">
      <c r="A60" s="129"/>
      <c r="B60" s="112" t="s">
        <v>10066</v>
      </c>
      <c r="C60" s="87" t="s">
        <v>10008</v>
      </c>
      <c r="D60" s="113" t="s">
        <v>10393</v>
      </c>
      <c r="E60" s="47" t="s">
        <v>9690</v>
      </c>
      <c r="F60" s="44" t="s">
        <v>9723</v>
      </c>
      <c r="G60" s="78" t="s">
        <v>9635</v>
      </c>
      <c r="H60" s="51">
        <v>0</v>
      </c>
      <c r="I60" s="51">
        <v>0</v>
      </c>
      <c r="J60" s="47" t="s">
        <v>10171</v>
      </c>
      <c r="K60" s="49" t="s">
        <v>10169</v>
      </c>
      <c r="L60" s="78" t="s">
        <v>9758</v>
      </c>
      <c r="M60" s="44" t="str">
        <f t="shared" si="0"/>
        <v>Sim</v>
      </c>
      <c r="N60" s="78">
        <v>0</v>
      </c>
      <c r="O60" s="78">
        <v>25</v>
      </c>
    </row>
    <row r="61" spans="1:15" s="64" customFormat="1" ht="17.25" customHeight="1" thickBot="1" x14ac:dyDescent="0.4">
      <c r="A61" s="130"/>
      <c r="B61" s="114" t="s">
        <v>10066</v>
      </c>
      <c r="C61" s="89" t="s">
        <v>10009</v>
      </c>
      <c r="D61" s="81" t="s">
        <v>10394</v>
      </c>
      <c r="E61" s="65" t="s">
        <v>9690</v>
      </c>
      <c r="F61" s="62" t="s">
        <v>9723</v>
      </c>
      <c r="G61" s="67" t="s">
        <v>9635</v>
      </c>
      <c r="H61" s="69">
        <v>0</v>
      </c>
      <c r="I61" s="69">
        <v>0</v>
      </c>
      <c r="J61" s="65" t="s">
        <v>10171</v>
      </c>
      <c r="K61" s="67" t="s">
        <v>10169</v>
      </c>
      <c r="L61" s="67" t="s">
        <v>9759</v>
      </c>
      <c r="M61" s="62" t="str">
        <f t="shared" si="0"/>
        <v>Sim</v>
      </c>
      <c r="N61" s="67">
        <v>0</v>
      </c>
      <c r="O61" s="67">
        <v>25</v>
      </c>
    </row>
    <row r="62" spans="1:15" s="46" customFormat="1" ht="17.25" customHeight="1" x14ac:dyDescent="0.35">
      <c r="A62" s="129" t="s">
        <v>9760</v>
      </c>
      <c r="B62" s="112" t="s">
        <v>10066</v>
      </c>
      <c r="C62" s="87" t="s">
        <v>9761</v>
      </c>
      <c r="D62" s="113" t="s">
        <v>10397</v>
      </c>
      <c r="E62" s="47" t="s">
        <v>9690</v>
      </c>
      <c r="F62" s="44" t="s">
        <v>9723</v>
      </c>
      <c r="G62" s="49" t="s">
        <v>10013</v>
      </c>
      <c r="H62" s="51">
        <v>20000</v>
      </c>
      <c r="I62" s="51">
        <v>20000</v>
      </c>
      <c r="J62" s="47" t="s">
        <v>10171</v>
      </c>
      <c r="K62" s="49" t="s">
        <v>10169</v>
      </c>
      <c r="L62" s="49" t="s">
        <v>10021</v>
      </c>
      <c r="M62" s="44" t="str">
        <f t="shared" si="0"/>
        <v>Sim</v>
      </c>
      <c r="N62" s="78">
        <v>10000</v>
      </c>
      <c r="O62" s="78">
        <v>50000</v>
      </c>
    </row>
    <row r="63" spans="1:15" s="46" customFormat="1" ht="17.25" customHeight="1" x14ac:dyDescent="0.35">
      <c r="A63" s="129"/>
      <c r="B63" s="112" t="s">
        <v>10066</v>
      </c>
      <c r="C63" s="87" t="s">
        <v>9762</v>
      </c>
      <c r="D63" s="113" t="s">
        <v>10398</v>
      </c>
      <c r="E63" s="47" t="s">
        <v>9690</v>
      </c>
      <c r="F63" s="44" t="s">
        <v>9723</v>
      </c>
      <c r="G63" s="49" t="s">
        <v>10013</v>
      </c>
      <c r="H63" s="51">
        <v>10000</v>
      </c>
      <c r="I63" s="51">
        <v>10000</v>
      </c>
      <c r="J63" s="47" t="s">
        <v>10171</v>
      </c>
      <c r="K63" s="49" t="s">
        <v>10169</v>
      </c>
      <c r="L63" s="49" t="s">
        <v>10022</v>
      </c>
      <c r="M63" s="44" t="str">
        <f t="shared" si="0"/>
        <v>Sim</v>
      </c>
      <c r="N63" s="78">
        <v>1000</v>
      </c>
      <c r="O63" s="78">
        <v>10000</v>
      </c>
    </row>
    <row r="64" spans="1:15" s="46" customFormat="1" ht="17.25" customHeight="1" x14ac:dyDescent="0.35">
      <c r="A64" s="129"/>
      <c r="B64" s="112" t="s">
        <v>10066</v>
      </c>
      <c r="C64" s="87" t="s">
        <v>9763</v>
      </c>
      <c r="D64" s="113" t="s">
        <v>10399</v>
      </c>
      <c r="E64" s="47" t="s">
        <v>9690</v>
      </c>
      <c r="F64" s="44" t="s">
        <v>9723</v>
      </c>
      <c r="G64" s="49" t="s">
        <v>10013</v>
      </c>
      <c r="H64" s="51">
        <v>1500</v>
      </c>
      <c r="I64" s="51">
        <v>1500</v>
      </c>
      <c r="J64" s="47" t="s">
        <v>10171</v>
      </c>
      <c r="K64" s="49" t="s">
        <v>10169</v>
      </c>
      <c r="L64" s="49" t="s">
        <v>10023</v>
      </c>
      <c r="M64" s="44" t="str">
        <f t="shared" si="0"/>
        <v>Sim</v>
      </c>
      <c r="N64" s="78">
        <v>1000</v>
      </c>
      <c r="O64" s="78">
        <v>5000</v>
      </c>
    </row>
    <row r="65" spans="1:15" s="46" customFormat="1" ht="17.25" customHeight="1" x14ac:dyDescent="0.35">
      <c r="A65" s="129"/>
      <c r="B65" s="112" t="s">
        <v>10066</v>
      </c>
      <c r="C65" s="87" t="s">
        <v>9764</v>
      </c>
      <c r="D65" s="113" t="s">
        <v>10400</v>
      </c>
      <c r="E65" s="47" t="s">
        <v>9644</v>
      </c>
      <c r="F65" s="44" t="s">
        <v>9723</v>
      </c>
      <c r="G65" s="115" t="s">
        <v>10172</v>
      </c>
      <c r="H65" s="51" t="s">
        <v>9778</v>
      </c>
      <c r="I65" s="51" t="s">
        <v>9778</v>
      </c>
      <c r="J65" s="47" t="s">
        <v>10171</v>
      </c>
      <c r="K65" s="49" t="s">
        <v>10169</v>
      </c>
      <c r="L65" s="49" t="s">
        <v>10024</v>
      </c>
      <c r="M65" s="44" t="str">
        <f t="shared" si="0"/>
        <v>Sim</v>
      </c>
      <c r="N65" s="78" t="s">
        <v>9784</v>
      </c>
      <c r="O65" s="78" t="s">
        <v>9784</v>
      </c>
    </row>
    <row r="66" spans="1:15" s="46" customFormat="1" ht="17.25" customHeight="1" x14ac:dyDescent="0.35">
      <c r="A66" s="129"/>
      <c r="B66" s="112" t="s">
        <v>10066</v>
      </c>
      <c r="C66" s="87" t="s">
        <v>9765</v>
      </c>
      <c r="D66" s="113" t="s">
        <v>10401</v>
      </c>
      <c r="E66" s="47" t="s">
        <v>9690</v>
      </c>
      <c r="F66" s="44" t="s">
        <v>9723</v>
      </c>
      <c r="G66" s="49" t="s">
        <v>10013</v>
      </c>
      <c r="H66" s="51">
        <v>1250</v>
      </c>
      <c r="I66" s="51">
        <v>1250</v>
      </c>
      <c r="J66" s="47" t="s">
        <v>10171</v>
      </c>
      <c r="K66" s="49" t="s">
        <v>10169</v>
      </c>
      <c r="L66" s="49" t="s">
        <v>10025</v>
      </c>
      <c r="M66" s="44" t="str">
        <f t="shared" si="0"/>
        <v>Sim</v>
      </c>
      <c r="N66" s="78">
        <v>1000</v>
      </c>
      <c r="O66" s="78">
        <v>5000</v>
      </c>
    </row>
    <row r="67" spans="1:15" s="46" customFormat="1" ht="17.25" customHeight="1" x14ac:dyDescent="0.35">
      <c r="A67" s="129"/>
      <c r="B67" s="112" t="s">
        <v>10066</v>
      </c>
      <c r="C67" s="87" t="s">
        <v>9766</v>
      </c>
      <c r="D67" s="113" t="s">
        <v>10402</v>
      </c>
      <c r="E67" s="47" t="s">
        <v>9690</v>
      </c>
      <c r="F67" s="44" t="s">
        <v>9723</v>
      </c>
      <c r="G67" s="49" t="s">
        <v>10014</v>
      </c>
      <c r="H67" s="51">
        <v>0</v>
      </c>
      <c r="I67" s="51">
        <v>0</v>
      </c>
      <c r="J67" s="47" t="s">
        <v>10171</v>
      </c>
      <c r="K67" s="49" t="s">
        <v>10169</v>
      </c>
      <c r="L67" s="49" t="s">
        <v>10026</v>
      </c>
      <c r="M67" s="44" t="str">
        <f t="shared" si="0"/>
        <v>Não</v>
      </c>
      <c r="N67" s="78">
        <v>100</v>
      </c>
      <c r="O67" s="78">
        <v>500</v>
      </c>
    </row>
    <row r="68" spans="1:15" s="46" customFormat="1" ht="17.25" customHeight="1" x14ac:dyDescent="0.35">
      <c r="A68" s="129"/>
      <c r="B68" s="112" t="s">
        <v>10066</v>
      </c>
      <c r="C68" s="87" t="s">
        <v>9767</v>
      </c>
      <c r="D68" s="113" t="s">
        <v>10403</v>
      </c>
      <c r="E68" s="47" t="s">
        <v>9690</v>
      </c>
      <c r="F68" s="44" t="s">
        <v>9723</v>
      </c>
      <c r="G68" s="49" t="s">
        <v>10015</v>
      </c>
      <c r="H68" s="51">
        <v>0</v>
      </c>
      <c r="I68" s="51">
        <v>0</v>
      </c>
      <c r="J68" s="47" t="s">
        <v>10171</v>
      </c>
      <c r="K68" s="49" t="s">
        <v>10169</v>
      </c>
      <c r="L68" s="49" t="s">
        <v>10027</v>
      </c>
      <c r="M68" s="44" t="str">
        <f t="shared" si="0"/>
        <v>Não</v>
      </c>
      <c r="N68" s="78">
        <v>2000</v>
      </c>
      <c r="O68" s="78">
        <v>10000</v>
      </c>
    </row>
    <row r="69" spans="1:15" s="46" customFormat="1" ht="17.25" customHeight="1" x14ac:dyDescent="0.35">
      <c r="A69" s="129"/>
      <c r="B69" s="112" t="s">
        <v>10066</v>
      </c>
      <c r="C69" s="87" t="s">
        <v>9768</v>
      </c>
      <c r="D69" s="113" t="s">
        <v>10404</v>
      </c>
      <c r="E69" s="47" t="s">
        <v>9690</v>
      </c>
      <c r="F69" s="44" t="s">
        <v>9723</v>
      </c>
      <c r="G69" s="49" t="s">
        <v>10013</v>
      </c>
      <c r="H69" s="51">
        <v>100000</v>
      </c>
      <c r="I69" s="51">
        <v>100000</v>
      </c>
      <c r="J69" s="47" t="s">
        <v>10171</v>
      </c>
      <c r="K69" s="49" t="s">
        <v>10169</v>
      </c>
      <c r="L69" s="49" t="s">
        <v>10028</v>
      </c>
      <c r="M69" s="44" t="str">
        <f t="shared" si="0"/>
        <v>Sim</v>
      </c>
      <c r="N69" s="78">
        <v>50000</v>
      </c>
      <c r="O69" s="78">
        <v>500000</v>
      </c>
    </row>
    <row r="70" spans="1:15" s="46" customFormat="1" ht="17.25" customHeight="1" x14ac:dyDescent="0.35">
      <c r="A70" s="129"/>
      <c r="B70" s="112" t="s">
        <v>10066</v>
      </c>
      <c r="C70" s="87" t="s">
        <v>9769</v>
      </c>
      <c r="D70" s="113" t="s">
        <v>10405</v>
      </c>
      <c r="E70" s="47" t="s">
        <v>9690</v>
      </c>
      <c r="F70" s="44" t="s">
        <v>9723</v>
      </c>
      <c r="G70" s="49" t="s">
        <v>10016</v>
      </c>
      <c r="H70" s="51">
        <v>25000</v>
      </c>
      <c r="I70" s="51">
        <v>25000</v>
      </c>
      <c r="J70" s="47" t="s">
        <v>10171</v>
      </c>
      <c r="K70" s="49" t="s">
        <v>10169</v>
      </c>
      <c r="L70" s="49" t="s">
        <v>10029</v>
      </c>
      <c r="M70" s="44" t="str">
        <f t="shared" si="0"/>
        <v>Sim</v>
      </c>
      <c r="N70" s="78">
        <v>10000</v>
      </c>
      <c r="O70" s="78">
        <v>50000</v>
      </c>
    </row>
    <row r="71" spans="1:15" s="46" customFormat="1" ht="17.25" customHeight="1" x14ac:dyDescent="0.35">
      <c r="A71" s="129"/>
      <c r="B71" s="112" t="s">
        <v>10066</v>
      </c>
      <c r="C71" s="87" t="s">
        <v>9770</v>
      </c>
      <c r="D71" s="113" t="s">
        <v>10406</v>
      </c>
      <c r="E71" s="47" t="s">
        <v>9690</v>
      </c>
      <c r="F71" s="44" t="s">
        <v>9723</v>
      </c>
      <c r="G71" s="49" t="s">
        <v>10017</v>
      </c>
      <c r="H71" s="51">
        <v>100</v>
      </c>
      <c r="I71" s="51">
        <v>100</v>
      </c>
      <c r="J71" s="47" t="s">
        <v>10171</v>
      </c>
      <c r="K71" s="49" t="s">
        <v>10169</v>
      </c>
      <c r="L71" s="49" t="s">
        <v>10030</v>
      </c>
      <c r="M71" s="44" t="str">
        <f t="shared" ref="M71:M185" si="1">IF(E71="String",IF(H71&lt;&gt;"","Sim","Não"),IF(AND(H71&gt;=N71,H71&lt;=O71),"Sim","Não"))</f>
        <v>Sim</v>
      </c>
      <c r="N71" s="78">
        <v>20</v>
      </c>
      <c r="O71" s="78">
        <v>500</v>
      </c>
    </row>
    <row r="72" spans="1:15" s="46" customFormat="1" ht="17.25" customHeight="1" x14ac:dyDescent="0.35">
      <c r="A72" s="129"/>
      <c r="B72" s="112" t="s">
        <v>10066</v>
      </c>
      <c r="C72" s="87" t="s">
        <v>9771</v>
      </c>
      <c r="D72" s="113" t="s">
        <v>10407</v>
      </c>
      <c r="E72" s="47" t="s">
        <v>9690</v>
      </c>
      <c r="F72" s="44" t="s">
        <v>9723</v>
      </c>
      <c r="G72" s="49" t="s">
        <v>9739</v>
      </c>
      <c r="H72" s="51">
        <v>53</v>
      </c>
      <c r="I72" s="51">
        <v>53</v>
      </c>
      <c r="J72" s="47" t="s">
        <v>10171</v>
      </c>
      <c r="K72" s="49" t="s">
        <v>10169</v>
      </c>
      <c r="L72" s="49" t="s">
        <v>10031</v>
      </c>
      <c r="M72" s="44" t="str">
        <f t="shared" si="1"/>
        <v>Sim</v>
      </c>
      <c r="N72" s="78">
        <v>25</v>
      </c>
      <c r="O72" s="78">
        <v>500</v>
      </c>
    </row>
    <row r="73" spans="1:15" s="46" customFormat="1" ht="17.25" customHeight="1" x14ac:dyDescent="0.35">
      <c r="A73" s="129"/>
      <c r="B73" s="112" t="s">
        <v>10066</v>
      </c>
      <c r="C73" s="87" t="s">
        <v>9772</v>
      </c>
      <c r="D73" s="113" t="s">
        <v>10408</v>
      </c>
      <c r="E73" s="47" t="s">
        <v>9690</v>
      </c>
      <c r="F73" s="44" t="s">
        <v>9723</v>
      </c>
      <c r="G73" s="49" t="s">
        <v>10018</v>
      </c>
      <c r="H73" s="51">
        <v>3</v>
      </c>
      <c r="I73" s="51">
        <v>3</v>
      </c>
      <c r="J73" s="47" t="s">
        <v>10171</v>
      </c>
      <c r="K73" s="49" t="s">
        <v>10169</v>
      </c>
      <c r="L73" s="49" t="s">
        <v>10032</v>
      </c>
      <c r="M73" s="44" t="str">
        <f t="shared" si="1"/>
        <v>Sim</v>
      </c>
      <c r="N73" s="78">
        <v>2.5</v>
      </c>
      <c r="O73" s="78">
        <v>10</v>
      </c>
    </row>
    <row r="74" spans="1:15" s="46" customFormat="1" ht="17.25" customHeight="1" x14ac:dyDescent="0.35">
      <c r="A74" s="129"/>
      <c r="B74" s="112" t="s">
        <v>10066</v>
      </c>
      <c r="C74" s="87" t="s">
        <v>9773</v>
      </c>
      <c r="D74" s="113" t="s">
        <v>10409</v>
      </c>
      <c r="E74" s="47" t="s">
        <v>9690</v>
      </c>
      <c r="F74" s="44" t="s">
        <v>9723</v>
      </c>
      <c r="G74" s="49" t="s">
        <v>10019</v>
      </c>
      <c r="H74" s="51">
        <v>1.681</v>
      </c>
      <c r="I74" s="51">
        <v>1.681</v>
      </c>
      <c r="J74" s="47" t="s">
        <v>10171</v>
      </c>
      <c r="K74" s="49" t="s">
        <v>10169</v>
      </c>
      <c r="L74" s="49" t="s">
        <v>10033</v>
      </c>
      <c r="M74" s="44" t="str">
        <f t="shared" si="1"/>
        <v>Sim</v>
      </c>
      <c r="N74" s="78">
        <v>1</v>
      </c>
      <c r="O74" s="78">
        <v>10</v>
      </c>
    </row>
    <row r="75" spans="1:15" s="46" customFormat="1" ht="17.25" customHeight="1" x14ac:dyDescent="0.35">
      <c r="A75" s="129"/>
      <c r="B75" s="112" t="s">
        <v>10066</v>
      </c>
      <c r="C75" s="87" t="s">
        <v>9774</v>
      </c>
      <c r="D75" s="113" t="s">
        <v>10410</v>
      </c>
      <c r="E75" s="47" t="s">
        <v>9690</v>
      </c>
      <c r="F75" s="44" t="s">
        <v>9723</v>
      </c>
      <c r="G75" s="49" t="s">
        <v>10019</v>
      </c>
      <c r="H75" s="51">
        <v>1.0780000000000001</v>
      </c>
      <c r="I75" s="51">
        <v>1.0780000000000001</v>
      </c>
      <c r="J75" s="47" t="s">
        <v>10171</v>
      </c>
      <c r="K75" s="49" t="s">
        <v>10169</v>
      </c>
      <c r="L75" s="49" t="s">
        <v>10034</v>
      </c>
      <c r="M75" s="44" t="str">
        <f t="shared" si="1"/>
        <v>Sim</v>
      </c>
      <c r="N75" s="78">
        <v>1</v>
      </c>
      <c r="O75" s="78">
        <v>10</v>
      </c>
    </row>
    <row r="76" spans="1:15" s="46" customFormat="1" ht="17.25" customHeight="1" x14ac:dyDescent="0.35">
      <c r="A76" s="129"/>
      <c r="B76" s="112" t="s">
        <v>10066</v>
      </c>
      <c r="C76" s="87" t="s">
        <v>9775</v>
      </c>
      <c r="D76" s="113" t="s">
        <v>10411</v>
      </c>
      <c r="E76" s="47" t="s">
        <v>9690</v>
      </c>
      <c r="F76" s="44" t="s">
        <v>9723</v>
      </c>
      <c r="G76" s="49" t="s">
        <v>10019</v>
      </c>
      <c r="H76" s="51">
        <v>7.26</v>
      </c>
      <c r="I76" s="51">
        <v>7.26</v>
      </c>
      <c r="J76" s="47" t="s">
        <v>10171</v>
      </c>
      <c r="K76" s="49" t="s">
        <v>10169</v>
      </c>
      <c r="L76" s="49" t="s">
        <v>10035</v>
      </c>
      <c r="M76" s="44" t="str">
        <f t="shared" si="1"/>
        <v>Sim</v>
      </c>
      <c r="N76" s="78">
        <v>2.5</v>
      </c>
      <c r="O76" s="78">
        <v>10</v>
      </c>
    </row>
    <row r="77" spans="1:15" s="46" customFormat="1" ht="17.25" customHeight="1" x14ac:dyDescent="0.35">
      <c r="A77" s="129"/>
      <c r="B77" s="112" t="s">
        <v>10066</v>
      </c>
      <c r="C77" s="87" t="s">
        <v>9776</v>
      </c>
      <c r="D77" s="113" t="s">
        <v>10412</v>
      </c>
      <c r="E77" s="47" t="s">
        <v>9690</v>
      </c>
      <c r="F77" s="44" t="s">
        <v>9723</v>
      </c>
      <c r="G77" s="49" t="s">
        <v>10020</v>
      </c>
      <c r="H77" s="51">
        <v>2.2000000000000002</v>
      </c>
      <c r="I77" s="51">
        <v>2.2000000000000002</v>
      </c>
      <c r="J77" s="47" t="s">
        <v>10171</v>
      </c>
      <c r="K77" s="49" t="s">
        <v>10169</v>
      </c>
      <c r="L77" s="49" t="s">
        <v>10036</v>
      </c>
      <c r="M77" s="44" t="str">
        <f t="shared" si="1"/>
        <v>Sim</v>
      </c>
      <c r="N77" s="78">
        <v>0</v>
      </c>
      <c r="O77" s="78">
        <v>15</v>
      </c>
    </row>
    <row r="78" spans="1:15" s="46" customFormat="1" ht="17.25" customHeight="1" x14ac:dyDescent="0.35">
      <c r="A78" s="129"/>
      <c r="B78" s="112" t="s">
        <v>10066</v>
      </c>
      <c r="C78" s="87" t="s">
        <v>9777</v>
      </c>
      <c r="D78" s="113" t="s">
        <v>10413</v>
      </c>
      <c r="E78" s="47" t="s">
        <v>9690</v>
      </c>
      <c r="F78" s="44" t="s">
        <v>9723</v>
      </c>
      <c r="G78" s="49" t="s">
        <v>9739</v>
      </c>
      <c r="H78" s="51">
        <v>15</v>
      </c>
      <c r="I78" s="51">
        <v>15</v>
      </c>
      <c r="J78" s="47" t="s">
        <v>10171</v>
      </c>
      <c r="K78" s="49" t="s">
        <v>10169</v>
      </c>
      <c r="L78" s="49" t="s">
        <v>10037</v>
      </c>
      <c r="M78" s="44" t="str">
        <f t="shared" si="1"/>
        <v>Sim</v>
      </c>
      <c r="N78" s="78">
        <v>0</v>
      </c>
      <c r="O78" s="78">
        <v>50</v>
      </c>
    </row>
    <row r="79" spans="1:15" s="46" customFormat="1" ht="17.25" customHeight="1" x14ac:dyDescent="0.35">
      <c r="A79" s="129" t="s">
        <v>9779</v>
      </c>
      <c r="B79" s="112" t="s">
        <v>10066</v>
      </c>
      <c r="C79" s="87" t="s">
        <v>9780</v>
      </c>
      <c r="D79" s="113" t="s">
        <v>10414</v>
      </c>
      <c r="E79" s="47" t="s">
        <v>9690</v>
      </c>
      <c r="F79" s="44" t="s">
        <v>9723</v>
      </c>
      <c r="G79" s="78" t="s">
        <v>9635</v>
      </c>
      <c r="H79" s="51">
        <v>0</v>
      </c>
      <c r="I79" s="51">
        <v>0</v>
      </c>
      <c r="J79" s="47" t="s">
        <v>10171</v>
      </c>
      <c r="K79" s="49" t="s">
        <v>10038</v>
      </c>
      <c r="L79" s="49" t="s">
        <v>10039</v>
      </c>
      <c r="M79" s="44" t="str">
        <f t="shared" si="1"/>
        <v>Sim</v>
      </c>
      <c r="N79" s="78">
        <v>0</v>
      </c>
      <c r="O79" s="78">
        <v>20</v>
      </c>
    </row>
    <row r="80" spans="1:15" s="46" customFormat="1" ht="17.25" customHeight="1" x14ac:dyDescent="0.35">
      <c r="A80" s="129"/>
      <c r="B80" s="112" t="s">
        <v>10066</v>
      </c>
      <c r="C80" s="87" t="s">
        <v>9781</v>
      </c>
      <c r="D80" s="113" t="s">
        <v>10415</v>
      </c>
      <c r="E80" s="47" t="s">
        <v>9690</v>
      </c>
      <c r="F80" s="44" t="s">
        <v>9723</v>
      </c>
      <c r="G80" s="78" t="s">
        <v>9635</v>
      </c>
      <c r="H80" s="51">
        <v>0</v>
      </c>
      <c r="I80" s="51">
        <v>0</v>
      </c>
      <c r="J80" s="47" t="s">
        <v>10171</v>
      </c>
      <c r="K80" s="49" t="s">
        <v>10038</v>
      </c>
      <c r="L80" s="49" t="s">
        <v>10040</v>
      </c>
      <c r="M80" s="44" t="str">
        <f t="shared" si="1"/>
        <v>Sim</v>
      </c>
      <c r="N80" s="78">
        <v>0</v>
      </c>
      <c r="O80" s="78">
        <v>30</v>
      </c>
    </row>
    <row r="81" spans="1:15" s="46" customFormat="1" ht="17.25" customHeight="1" x14ac:dyDescent="0.35">
      <c r="A81" s="129"/>
      <c r="B81" s="112" t="s">
        <v>10066</v>
      </c>
      <c r="C81" s="87" t="s">
        <v>9782</v>
      </c>
      <c r="D81" s="113" t="s">
        <v>10416</v>
      </c>
      <c r="E81" s="47" t="s">
        <v>9690</v>
      </c>
      <c r="F81" s="44" t="s">
        <v>9723</v>
      </c>
      <c r="G81" s="78" t="s">
        <v>9635</v>
      </c>
      <c r="H81" s="51">
        <v>0</v>
      </c>
      <c r="I81" s="51">
        <v>0</v>
      </c>
      <c r="J81" s="47" t="s">
        <v>10171</v>
      </c>
      <c r="K81" s="49" t="s">
        <v>10038</v>
      </c>
      <c r="L81" s="49" t="s">
        <v>10041</v>
      </c>
      <c r="M81" s="44" t="str">
        <f t="shared" si="1"/>
        <v>Sim</v>
      </c>
      <c r="N81" s="78">
        <v>0</v>
      </c>
      <c r="O81" s="78">
        <v>20</v>
      </c>
    </row>
    <row r="82" spans="1:15" s="46" customFormat="1" ht="17.25" customHeight="1" x14ac:dyDescent="0.35">
      <c r="A82" s="129"/>
      <c r="B82" s="112" t="s">
        <v>10066</v>
      </c>
      <c r="C82" s="87" t="s">
        <v>9783</v>
      </c>
      <c r="D82" s="113" t="s">
        <v>10417</v>
      </c>
      <c r="E82" s="47" t="s">
        <v>9690</v>
      </c>
      <c r="F82" s="44" t="s">
        <v>9723</v>
      </c>
      <c r="G82" s="78" t="s">
        <v>9635</v>
      </c>
      <c r="H82" s="51">
        <v>0</v>
      </c>
      <c r="I82" s="51">
        <v>0</v>
      </c>
      <c r="J82" s="47" t="s">
        <v>10171</v>
      </c>
      <c r="K82" s="49" t="s">
        <v>10038</v>
      </c>
      <c r="L82" s="49" t="s">
        <v>10042</v>
      </c>
      <c r="M82" s="44" t="str">
        <f t="shared" si="1"/>
        <v>Sim</v>
      </c>
      <c r="N82" s="78">
        <v>0</v>
      </c>
      <c r="O82" s="78">
        <v>40</v>
      </c>
    </row>
    <row r="83" spans="1:15" ht="17.25" customHeight="1" x14ac:dyDescent="0.35">
      <c r="A83" s="135" t="s">
        <v>9972</v>
      </c>
      <c r="B83" s="29" t="s">
        <v>10066</v>
      </c>
      <c r="C83" s="14" t="s">
        <v>9973</v>
      </c>
      <c r="D83" s="10" t="s">
        <v>10223</v>
      </c>
      <c r="E83" s="11" t="s">
        <v>9690</v>
      </c>
      <c r="F83" s="13" t="s">
        <v>9723</v>
      </c>
      <c r="G83" s="3" t="s">
        <v>9982</v>
      </c>
      <c r="H83" s="27">
        <v>498</v>
      </c>
      <c r="I83" s="27">
        <v>498</v>
      </c>
      <c r="J83" s="11" t="s">
        <v>10171</v>
      </c>
      <c r="K83" s="33" t="s">
        <v>10169</v>
      </c>
      <c r="L83" s="33" t="s">
        <v>10043</v>
      </c>
      <c r="M83" s="13" t="str">
        <f t="shared" si="1"/>
        <v>Sim</v>
      </c>
      <c r="N83" s="3">
        <v>0</v>
      </c>
      <c r="O83" s="3">
        <v>1000</v>
      </c>
    </row>
    <row r="84" spans="1:15" ht="17.25" customHeight="1" x14ac:dyDescent="0.35">
      <c r="A84" s="135"/>
      <c r="B84" s="29" t="s">
        <v>10066</v>
      </c>
      <c r="C84" s="14" t="s">
        <v>9974</v>
      </c>
      <c r="D84" s="10" t="s">
        <v>10224</v>
      </c>
      <c r="E84" s="11" t="s">
        <v>9690</v>
      </c>
      <c r="F84" s="13" t="s">
        <v>9723</v>
      </c>
      <c r="G84" s="3" t="s">
        <v>9982</v>
      </c>
      <c r="H84" s="24">
        <v>0</v>
      </c>
      <c r="I84" s="24">
        <v>0</v>
      </c>
      <c r="J84" s="11" t="s">
        <v>10171</v>
      </c>
      <c r="K84" s="33" t="s">
        <v>10169</v>
      </c>
      <c r="L84" s="33" t="s">
        <v>10044</v>
      </c>
      <c r="M84" s="13" t="str">
        <f t="shared" si="1"/>
        <v>Sim</v>
      </c>
      <c r="N84" s="3">
        <v>0</v>
      </c>
      <c r="O84" s="3">
        <v>1000</v>
      </c>
    </row>
    <row r="85" spans="1:15" ht="17.25" customHeight="1" x14ac:dyDescent="0.35">
      <c r="A85" s="135"/>
      <c r="B85" s="29" t="s">
        <v>10066</v>
      </c>
      <c r="C85" s="14" t="s">
        <v>9975</v>
      </c>
      <c r="D85" s="10" t="s">
        <v>10225</v>
      </c>
      <c r="E85" s="11" t="s">
        <v>9690</v>
      </c>
      <c r="F85" s="13" t="s">
        <v>9723</v>
      </c>
      <c r="G85" s="3" t="s">
        <v>9982</v>
      </c>
      <c r="H85" s="24">
        <v>42.8</v>
      </c>
      <c r="I85" s="24">
        <v>42.8</v>
      </c>
      <c r="J85" s="11" t="s">
        <v>10171</v>
      </c>
      <c r="K85" s="33" t="s">
        <v>10169</v>
      </c>
      <c r="L85" s="33" t="s">
        <v>10045</v>
      </c>
      <c r="M85" s="13" t="str">
        <f t="shared" si="1"/>
        <v>Sim</v>
      </c>
      <c r="N85" s="3">
        <v>0</v>
      </c>
      <c r="O85" s="3">
        <v>500</v>
      </c>
    </row>
    <row r="86" spans="1:15" ht="17.25" customHeight="1" x14ac:dyDescent="0.35">
      <c r="A86" s="135"/>
      <c r="B86" s="29" t="s">
        <v>10066</v>
      </c>
      <c r="C86" s="14" t="s">
        <v>9976</v>
      </c>
      <c r="D86" s="10" t="s">
        <v>3462</v>
      </c>
      <c r="E86" s="11" t="s">
        <v>9690</v>
      </c>
      <c r="F86" s="13" t="s">
        <v>9723</v>
      </c>
      <c r="G86" s="3" t="s">
        <v>9982</v>
      </c>
      <c r="H86" s="24">
        <v>250</v>
      </c>
      <c r="I86" s="24">
        <v>250</v>
      </c>
      <c r="J86" s="11" t="s">
        <v>10171</v>
      </c>
      <c r="K86" s="33" t="s">
        <v>10169</v>
      </c>
      <c r="L86" s="33" t="s">
        <v>10046</v>
      </c>
      <c r="M86" s="13" t="str">
        <f t="shared" si="1"/>
        <v>Não</v>
      </c>
      <c r="N86" s="3">
        <v>0</v>
      </c>
      <c r="O86" s="3">
        <v>100</v>
      </c>
    </row>
    <row r="87" spans="1:15" ht="17.25" customHeight="1" x14ac:dyDescent="0.35">
      <c r="A87" s="135"/>
      <c r="B87" s="29" t="s">
        <v>10066</v>
      </c>
      <c r="C87" s="14" t="s">
        <v>9977</v>
      </c>
      <c r="D87" s="10" t="s">
        <v>10226</v>
      </c>
      <c r="E87" s="11" t="s">
        <v>9690</v>
      </c>
      <c r="F87" s="13" t="s">
        <v>9723</v>
      </c>
      <c r="G87" s="3" t="s">
        <v>9635</v>
      </c>
      <c r="H87" s="27">
        <v>4.7</v>
      </c>
      <c r="I87" s="27">
        <v>4.7</v>
      </c>
      <c r="J87" s="11" t="s">
        <v>10171</v>
      </c>
      <c r="K87" s="33" t="s">
        <v>10169</v>
      </c>
      <c r="L87" s="33" t="s">
        <v>10047</v>
      </c>
      <c r="M87" s="13" t="str">
        <f t="shared" si="1"/>
        <v>Sim</v>
      </c>
      <c r="N87" s="3">
        <v>0</v>
      </c>
      <c r="O87" s="3">
        <v>5</v>
      </c>
    </row>
    <row r="88" spans="1:15" ht="17.25" customHeight="1" x14ac:dyDescent="0.35">
      <c r="A88" s="135"/>
      <c r="B88" s="29" t="s">
        <v>10066</v>
      </c>
      <c r="C88" s="14" t="s">
        <v>9978</v>
      </c>
      <c r="D88" s="10" t="s">
        <v>10227</v>
      </c>
      <c r="E88" s="11" t="s">
        <v>9690</v>
      </c>
      <c r="F88" s="13" t="s">
        <v>9723</v>
      </c>
      <c r="G88" s="3" t="s">
        <v>9983</v>
      </c>
      <c r="H88" s="24">
        <v>5</v>
      </c>
      <c r="I88" s="24">
        <v>5</v>
      </c>
      <c r="J88" s="11" t="s">
        <v>10171</v>
      </c>
      <c r="K88" s="33" t="s">
        <v>10169</v>
      </c>
      <c r="L88" s="33" t="s">
        <v>10048</v>
      </c>
      <c r="M88" s="13" t="str">
        <f t="shared" si="1"/>
        <v>Sim</v>
      </c>
      <c r="N88" s="3">
        <v>0</v>
      </c>
      <c r="O88" s="3">
        <v>20</v>
      </c>
    </row>
    <row r="89" spans="1:15" ht="17.25" customHeight="1" x14ac:dyDescent="0.35">
      <c r="A89" s="135"/>
      <c r="B89" s="29" t="s">
        <v>10066</v>
      </c>
      <c r="C89" s="14" t="s">
        <v>9979</v>
      </c>
      <c r="D89" s="10" t="s">
        <v>10228</v>
      </c>
      <c r="E89" s="11" t="s">
        <v>9690</v>
      </c>
      <c r="F89" s="13" t="s">
        <v>9723</v>
      </c>
      <c r="G89" s="3" t="s">
        <v>9984</v>
      </c>
      <c r="H89" s="24">
        <v>10</v>
      </c>
      <c r="I89" s="24">
        <v>10</v>
      </c>
      <c r="J89" s="11" t="s">
        <v>10171</v>
      </c>
      <c r="K89" s="33" t="s">
        <v>10169</v>
      </c>
      <c r="L89" s="33" t="s">
        <v>10049</v>
      </c>
      <c r="M89" s="13" t="str">
        <f t="shared" si="1"/>
        <v>Sim</v>
      </c>
      <c r="N89" s="3">
        <v>0</v>
      </c>
      <c r="O89" s="3">
        <v>30</v>
      </c>
    </row>
    <row r="90" spans="1:15" ht="17.25" customHeight="1" x14ac:dyDescent="0.35">
      <c r="A90" s="135"/>
      <c r="B90" s="29" t="s">
        <v>10066</v>
      </c>
      <c r="C90" s="14" t="s">
        <v>9980</v>
      </c>
      <c r="D90" s="10" t="s">
        <v>10229</v>
      </c>
      <c r="E90" s="11" t="s">
        <v>9690</v>
      </c>
      <c r="F90" s="13" t="s">
        <v>9723</v>
      </c>
      <c r="G90" s="3" t="s">
        <v>9984</v>
      </c>
      <c r="H90" s="24">
        <v>0</v>
      </c>
      <c r="I90" s="24">
        <v>0</v>
      </c>
      <c r="J90" s="11" t="s">
        <v>10171</v>
      </c>
      <c r="K90" s="33" t="s">
        <v>10169</v>
      </c>
      <c r="L90" s="33" t="s">
        <v>10050</v>
      </c>
      <c r="M90" s="13" t="str">
        <f t="shared" si="1"/>
        <v>Sim</v>
      </c>
      <c r="N90" s="3">
        <v>0</v>
      </c>
      <c r="O90" s="3">
        <v>50</v>
      </c>
    </row>
    <row r="91" spans="1:15" ht="17.25" customHeight="1" x14ac:dyDescent="0.35">
      <c r="A91" s="135"/>
      <c r="B91" s="29" t="s">
        <v>10066</v>
      </c>
      <c r="C91" s="14" t="s">
        <v>9981</v>
      </c>
      <c r="D91" s="10" t="s">
        <v>10230</v>
      </c>
      <c r="E91" s="11" t="s">
        <v>9690</v>
      </c>
      <c r="F91" s="13" t="s">
        <v>9723</v>
      </c>
      <c r="G91" s="3" t="s">
        <v>9793</v>
      </c>
      <c r="H91" s="24">
        <v>50.5</v>
      </c>
      <c r="I91" s="24">
        <v>50.5</v>
      </c>
      <c r="J91" s="11" t="s">
        <v>10171</v>
      </c>
      <c r="K91" s="33" t="s">
        <v>10169</v>
      </c>
      <c r="L91" s="33" t="s">
        <v>10051</v>
      </c>
      <c r="M91" s="13" t="str">
        <f t="shared" si="1"/>
        <v>Sim</v>
      </c>
      <c r="N91" s="3">
        <v>0</v>
      </c>
      <c r="O91" s="3">
        <v>100</v>
      </c>
    </row>
    <row r="92" spans="1:15" ht="17.25" customHeight="1" x14ac:dyDescent="0.35">
      <c r="A92" s="135" t="s">
        <v>10273</v>
      </c>
      <c r="B92" s="29" t="s">
        <v>10066</v>
      </c>
      <c r="C92" s="14" t="s">
        <v>10296</v>
      </c>
      <c r="D92" s="10" t="s">
        <v>10441</v>
      </c>
      <c r="E92" s="11" t="s">
        <v>9690</v>
      </c>
      <c r="F92" s="13" t="s">
        <v>9723</v>
      </c>
      <c r="G92" s="3" t="s">
        <v>10184</v>
      </c>
      <c r="H92" s="24">
        <v>35</v>
      </c>
      <c r="I92" s="24">
        <v>35</v>
      </c>
      <c r="J92" s="11" t="s">
        <v>10171</v>
      </c>
      <c r="K92" s="33" t="s">
        <v>10169</v>
      </c>
      <c r="L92" s="33" t="s">
        <v>10297</v>
      </c>
      <c r="M92" s="13" t="str">
        <f t="shared" si="1"/>
        <v>Sim</v>
      </c>
      <c r="N92" s="52">
        <v>0</v>
      </c>
      <c r="O92" s="52">
        <v>100</v>
      </c>
    </row>
    <row r="93" spans="1:15" ht="17.25" customHeight="1" x14ac:dyDescent="0.35">
      <c r="A93" s="135"/>
      <c r="B93" s="29" t="s">
        <v>10066</v>
      </c>
      <c r="C93" s="14" t="s">
        <v>10274</v>
      </c>
      <c r="D93" s="10" t="s">
        <v>10442</v>
      </c>
      <c r="E93" s="11" t="s">
        <v>9690</v>
      </c>
      <c r="F93" s="13" t="s">
        <v>9723</v>
      </c>
      <c r="G93" s="3" t="s">
        <v>9635</v>
      </c>
      <c r="H93" s="24">
        <v>70</v>
      </c>
      <c r="I93" s="24">
        <v>70</v>
      </c>
      <c r="J93" s="11" t="s">
        <v>10171</v>
      </c>
      <c r="K93" s="33" t="s">
        <v>10038</v>
      </c>
      <c r="L93" s="33" t="s">
        <v>10295</v>
      </c>
      <c r="M93" s="13" t="str">
        <f t="shared" si="1"/>
        <v>Sim</v>
      </c>
      <c r="N93" s="52">
        <v>0</v>
      </c>
      <c r="O93" s="52">
        <v>100</v>
      </c>
    </row>
    <row r="94" spans="1:15" ht="17.25" customHeight="1" x14ac:dyDescent="0.35">
      <c r="A94" s="135"/>
      <c r="B94" s="29" t="s">
        <v>10066</v>
      </c>
      <c r="C94" s="14" t="s">
        <v>10275</v>
      </c>
      <c r="D94" s="10" t="s">
        <v>10443</v>
      </c>
      <c r="E94" s="11" t="s">
        <v>9644</v>
      </c>
      <c r="F94" s="13" t="s">
        <v>9723</v>
      </c>
      <c r="G94" s="3" t="s">
        <v>10299</v>
      </c>
      <c r="H94" s="24" t="s">
        <v>10300</v>
      </c>
      <c r="I94" s="24" t="s">
        <v>10300</v>
      </c>
      <c r="J94" s="11" t="s">
        <v>10171</v>
      </c>
      <c r="K94" s="33" t="s">
        <v>10038</v>
      </c>
      <c r="L94" s="33" t="s">
        <v>10301</v>
      </c>
      <c r="M94" s="13" t="str">
        <f t="shared" si="1"/>
        <v>Sim</v>
      </c>
      <c r="N94" s="52" t="s">
        <v>9784</v>
      </c>
      <c r="O94" s="52" t="s">
        <v>9784</v>
      </c>
    </row>
    <row r="95" spans="1:15" ht="17.25" customHeight="1" x14ac:dyDescent="0.35">
      <c r="A95" s="135"/>
      <c r="B95" s="29" t="s">
        <v>10066</v>
      </c>
      <c r="C95" s="14" t="s">
        <v>10276</v>
      </c>
      <c r="D95" s="10" t="s">
        <v>10444</v>
      </c>
      <c r="E95" s="11" t="s">
        <v>9690</v>
      </c>
      <c r="F95" s="13" t="s">
        <v>9723</v>
      </c>
      <c r="G95" s="3" t="s">
        <v>9635</v>
      </c>
      <c r="H95" s="24">
        <v>12.5</v>
      </c>
      <c r="I95" s="24">
        <v>12.5</v>
      </c>
      <c r="J95" s="11" t="s">
        <v>10171</v>
      </c>
      <c r="K95" s="33" t="s">
        <v>10038</v>
      </c>
      <c r="L95" s="33" t="s">
        <v>10193</v>
      </c>
      <c r="M95" s="13" t="str">
        <f t="shared" si="1"/>
        <v>Sim</v>
      </c>
      <c r="N95" s="52">
        <v>0</v>
      </c>
      <c r="O95" s="52">
        <v>100</v>
      </c>
    </row>
    <row r="96" spans="1:15" ht="17.25" customHeight="1" x14ac:dyDescent="0.35">
      <c r="A96" s="135"/>
      <c r="B96" s="29" t="s">
        <v>10066</v>
      </c>
      <c r="C96" s="14" t="s">
        <v>10277</v>
      </c>
      <c r="D96" s="10" t="s">
        <v>10445</v>
      </c>
      <c r="E96" s="11" t="s">
        <v>9690</v>
      </c>
      <c r="F96" s="13" t="s">
        <v>9723</v>
      </c>
      <c r="G96" s="3" t="s">
        <v>9635</v>
      </c>
      <c r="H96" s="24">
        <v>4.3499999999999996</v>
      </c>
      <c r="I96" s="24">
        <v>4.3499999999999996</v>
      </c>
      <c r="J96" s="11" t="s">
        <v>10171</v>
      </c>
      <c r="K96" s="33" t="s">
        <v>10038</v>
      </c>
      <c r="L96" s="33" t="s">
        <v>10302</v>
      </c>
      <c r="M96" s="13" t="str">
        <f t="shared" si="1"/>
        <v>Sim</v>
      </c>
      <c r="N96" s="52">
        <v>0</v>
      </c>
      <c r="O96" s="52">
        <v>100</v>
      </c>
    </row>
    <row r="97" spans="1:15" ht="17.25" customHeight="1" x14ac:dyDescent="0.35">
      <c r="A97" s="135"/>
      <c r="B97" s="29" t="s">
        <v>10066</v>
      </c>
      <c r="C97" s="14" t="s">
        <v>10278</v>
      </c>
      <c r="D97" s="10" t="s">
        <v>10446</v>
      </c>
      <c r="E97" s="11" t="s">
        <v>10283</v>
      </c>
      <c r="F97" s="13" t="s">
        <v>9723</v>
      </c>
      <c r="G97" s="3" t="s">
        <v>10184</v>
      </c>
      <c r="H97" s="24">
        <v>20</v>
      </c>
      <c r="I97" s="24">
        <v>20</v>
      </c>
      <c r="J97" s="11" t="s">
        <v>10171</v>
      </c>
      <c r="K97" s="33" t="s">
        <v>10038</v>
      </c>
      <c r="L97" s="33" t="s">
        <v>10303</v>
      </c>
      <c r="M97" s="13" t="str">
        <f t="shared" si="1"/>
        <v>Sim</v>
      </c>
      <c r="N97" s="52">
        <v>5</v>
      </c>
      <c r="O97" s="52">
        <v>50</v>
      </c>
    </row>
    <row r="98" spans="1:15" ht="17.25" customHeight="1" x14ac:dyDescent="0.35">
      <c r="A98" s="135"/>
      <c r="B98" s="29" t="s">
        <v>10066</v>
      </c>
      <c r="C98" s="14" t="s">
        <v>10279</v>
      </c>
      <c r="D98" s="10" t="s">
        <v>10447</v>
      </c>
      <c r="E98" s="11" t="s">
        <v>10283</v>
      </c>
      <c r="F98" s="13" t="s">
        <v>9723</v>
      </c>
      <c r="G98" s="3" t="s">
        <v>10184</v>
      </c>
      <c r="H98" s="24">
        <v>2</v>
      </c>
      <c r="I98" s="24">
        <v>2</v>
      </c>
      <c r="J98" s="11" t="s">
        <v>10171</v>
      </c>
      <c r="K98" s="33" t="s">
        <v>10038</v>
      </c>
      <c r="L98" s="33" t="s">
        <v>10304</v>
      </c>
      <c r="M98" s="13" t="str">
        <f t="shared" si="1"/>
        <v>Sim</v>
      </c>
      <c r="N98" s="52">
        <v>1</v>
      </c>
      <c r="O98" s="52">
        <v>5</v>
      </c>
    </row>
    <row r="99" spans="1:15" ht="17.25" customHeight="1" x14ac:dyDescent="0.35">
      <c r="A99" s="135"/>
      <c r="B99" s="29" t="s">
        <v>10066</v>
      </c>
      <c r="C99" s="14" t="s">
        <v>10280</v>
      </c>
      <c r="D99" s="10" t="s">
        <v>10448</v>
      </c>
      <c r="E99" s="11" t="s">
        <v>9690</v>
      </c>
      <c r="F99" s="13" t="s">
        <v>9723</v>
      </c>
      <c r="G99" s="3" t="s">
        <v>9635</v>
      </c>
      <c r="H99" s="24">
        <v>4.3499999999999996</v>
      </c>
      <c r="I99" s="24">
        <v>4.3499999999999996</v>
      </c>
      <c r="J99" s="11" t="s">
        <v>10171</v>
      </c>
      <c r="K99" s="33" t="s">
        <v>10038</v>
      </c>
      <c r="L99" s="33" t="s">
        <v>10298</v>
      </c>
      <c r="M99" s="13" t="str">
        <f t="shared" si="1"/>
        <v>Sim</v>
      </c>
      <c r="N99" s="52">
        <v>0</v>
      </c>
      <c r="O99" s="52">
        <v>100</v>
      </c>
    </row>
    <row r="100" spans="1:15" ht="17.25" customHeight="1" x14ac:dyDescent="0.35">
      <c r="A100" s="135"/>
      <c r="B100" s="29" t="s">
        <v>10066</v>
      </c>
      <c r="C100" s="14" t="s">
        <v>10282</v>
      </c>
      <c r="D100" s="10" t="s">
        <v>10314</v>
      </c>
      <c r="E100" s="11" t="s">
        <v>9644</v>
      </c>
      <c r="F100" s="13" t="s">
        <v>9723</v>
      </c>
      <c r="G100" s="3" t="s">
        <v>10284</v>
      </c>
      <c r="H100" s="24" t="s">
        <v>10285</v>
      </c>
      <c r="I100" s="24" t="s">
        <v>10285</v>
      </c>
      <c r="J100" s="11" t="s">
        <v>9784</v>
      </c>
      <c r="K100" s="33" t="s">
        <v>9784</v>
      </c>
      <c r="L100" s="33" t="s">
        <v>9784</v>
      </c>
      <c r="M100" s="13" t="str">
        <f t="shared" si="1"/>
        <v>Sim</v>
      </c>
      <c r="N100" s="52" t="s">
        <v>9784</v>
      </c>
      <c r="O100" s="52" t="s">
        <v>9784</v>
      </c>
    </row>
    <row r="101" spans="1:15" ht="17.25" customHeight="1" x14ac:dyDescent="0.35">
      <c r="A101" s="135"/>
      <c r="B101" s="29" t="s">
        <v>10066</v>
      </c>
      <c r="C101" s="14" t="s">
        <v>10281</v>
      </c>
      <c r="D101" s="10" t="s">
        <v>10315</v>
      </c>
      <c r="E101" s="11" t="s">
        <v>9690</v>
      </c>
      <c r="F101" s="13" t="s">
        <v>9723</v>
      </c>
      <c r="G101" s="52"/>
      <c r="H101" s="24">
        <v>20</v>
      </c>
      <c r="I101" s="24">
        <v>20</v>
      </c>
      <c r="J101" s="11" t="s">
        <v>9784</v>
      </c>
      <c r="K101" s="33" t="s">
        <v>9784</v>
      </c>
      <c r="L101" s="33" t="s">
        <v>9784</v>
      </c>
      <c r="M101" s="13" t="str">
        <f t="shared" si="1"/>
        <v>Sim</v>
      </c>
      <c r="N101" s="52">
        <v>0</v>
      </c>
      <c r="O101" s="52">
        <v>1000</v>
      </c>
    </row>
    <row r="102" spans="1:15" ht="17.25" customHeight="1" x14ac:dyDescent="0.35">
      <c r="A102" s="135"/>
      <c r="B102" s="29" t="s">
        <v>10066</v>
      </c>
      <c r="C102" s="14" t="s">
        <v>10286</v>
      </c>
      <c r="D102" s="10" t="s">
        <v>10449</v>
      </c>
      <c r="E102" s="11" t="s">
        <v>9690</v>
      </c>
      <c r="F102" s="13" t="s">
        <v>9723</v>
      </c>
      <c r="G102" s="3" t="s">
        <v>9635</v>
      </c>
      <c r="H102" s="24">
        <v>30</v>
      </c>
      <c r="I102" s="24">
        <v>30</v>
      </c>
      <c r="J102" s="11" t="s">
        <v>10171</v>
      </c>
      <c r="K102" s="33" t="s">
        <v>10038</v>
      </c>
      <c r="L102" s="33" t="s">
        <v>10305</v>
      </c>
      <c r="M102" s="13" t="str">
        <f t="shared" si="1"/>
        <v>Sim</v>
      </c>
      <c r="N102" s="52">
        <v>0</v>
      </c>
      <c r="O102" s="52">
        <v>100</v>
      </c>
    </row>
    <row r="103" spans="1:15" ht="17.25" customHeight="1" x14ac:dyDescent="0.35">
      <c r="A103" s="135"/>
      <c r="B103" s="29" t="s">
        <v>10066</v>
      </c>
      <c r="C103" s="14" t="s">
        <v>10287</v>
      </c>
      <c r="D103" s="10" t="s">
        <v>10450</v>
      </c>
      <c r="E103" s="11" t="s">
        <v>9644</v>
      </c>
      <c r="F103" s="13" t="s">
        <v>9723</v>
      </c>
      <c r="G103" s="3" t="s">
        <v>10299</v>
      </c>
      <c r="H103" s="24" t="s">
        <v>10300</v>
      </c>
      <c r="I103" s="24" t="s">
        <v>10300</v>
      </c>
      <c r="J103" s="11" t="s">
        <v>10171</v>
      </c>
      <c r="K103" s="33" t="s">
        <v>10038</v>
      </c>
      <c r="L103" s="33" t="s">
        <v>10306</v>
      </c>
      <c r="M103" s="13" t="str">
        <f t="shared" si="1"/>
        <v>Sim</v>
      </c>
      <c r="N103" s="52" t="s">
        <v>9784</v>
      </c>
      <c r="O103" s="52" t="s">
        <v>9784</v>
      </c>
    </row>
    <row r="104" spans="1:15" ht="17.25" customHeight="1" x14ac:dyDescent="0.35">
      <c r="A104" s="135"/>
      <c r="B104" s="29" t="s">
        <v>10066</v>
      </c>
      <c r="C104" s="14" t="s">
        <v>10288</v>
      </c>
      <c r="D104" s="10" t="s">
        <v>10451</v>
      </c>
      <c r="E104" s="11" t="s">
        <v>9690</v>
      </c>
      <c r="F104" s="13" t="s">
        <v>9723</v>
      </c>
      <c r="G104" s="3" t="s">
        <v>9635</v>
      </c>
      <c r="H104" s="3">
        <v>12.5</v>
      </c>
      <c r="I104" s="3">
        <v>12.5</v>
      </c>
      <c r="J104" s="11" t="s">
        <v>10171</v>
      </c>
      <c r="K104" s="33" t="s">
        <v>10038</v>
      </c>
      <c r="L104" s="33" t="s">
        <v>10307</v>
      </c>
      <c r="M104" s="13" t="str">
        <f t="shared" si="1"/>
        <v>Sim</v>
      </c>
      <c r="N104" s="52">
        <v>0</v>
      </c>
      <c r="O104" s="52">
        <v>100</v>
      </c>
    </row>
    <row r="105" spans="1:15" ht="17.25" customHeight="1" x14ac:dyDescent="0.35">
      <c r="A105" s="135"/>
      <c r="B105" s="29" t="s">
        <v>10066</v>
      </c>
      <c r="C105" s="14" t="s">
        <v>10289</v>
      </c>
      <c r="D105" s="10" t="s">
        <v>10452</v>
      </c>
      <c r="E105" s="11" t="s">
        <v>9690</v>
      </c>
      <c r="F105" s="13" t="s">
        <v>9723</v>
      </c>
      <c r="G105" s="3" t="s">
        <v>9635</v>
      </c>
      <c r="H105" s="24">
        <v>4.3499999999999996</v>
      </c>
      <c r="I105" s="24">
        <v>4.3499999999999996</v>
      </c>
      <c r="J105" s="11" t="s">
        <v>10171</v>
      </c>
      <c r="K105" s="33" t="s">
        <v>10038</v>
      </c>
      <c r="L105" s="33" t="s">
        <v>10308</v>
      </c>
      <c r="M105" s="13" t="str">
        <f t="shared" si="1"/>
        <v>Sim</v>
      </c>
      <c r="N105" s="52">
        <v>0</v>
      </c>
      <c r="O105" s="52">
        <v>100</v>
      </c>
    </row>
    <row r="106" spans="1:15" ht="17.25" customHeight="1" x14ac:dyDescent="0.35">
      <c r="A106" s="135"/>
      <c r="B106" s="29" t="s">
        <v>10066</v>
      </c>
      <c r="C106" s="14" t="s">
        <v>10290</v>
      </c>
      <c r="D106" s="10" t="s">
        <v>10453</v>
      </c>
      <c r="E106" s="11" t="s">
        <v>10283</v>
      </c>
      <c r="F106" s="13" t="s">
        <v>9723</v>
      </c>
      <c r="G106" s="3" t="s">
        <v>10184</v>
      </c>
      <c r="H106" s="24">
        <v>20</v>
      </c>
      <c r="I106" s="24">
        <v>20</v>
      </c>
      <c r="J106" s="11" t="s">
        <v>10171</v>
      </c>
      <c r="K106" s="33" t="s">
        <v>10038</v>
      </c>
      <c r="L106" s="33" t="s">
        <v>10309</v>
      </c>
      <c r="M106" s="13" t="str">
        <f t="shared" si="1"/>
        <v>Sim</v>
      </c>
      <c r="N106" s="52">
        <v>5</v>
      </c>
      <c r="O106" s="52">
        <v>50</v>
      </c>
    </row>
    <row r="107" spans="1:15" ht="17.25" customHeight="1" x14ac:dyDescent="0.35">
      <c r="A107" s="135"/>
      <c r="B107" s="29" t="s">
        <v>10066</v>
      </c>
      <c r="C107" s="14" t="s">
        <v>10291</v>
      </c>
      <c r="D107" s="10" t="s">
        <v>10454</v>
      </c>
      <c r="E107" s="11" t="s">
        <v>10283</v>
      </c>
      <c r="F107" s="13" t="s">
        <v>9723</v>
      </c>
      <c r="G107" s="3" t="s">
        <v>10184</v>
      </c>
      <c r="H107" s="24">
        <v>2</v>
      </c>
      <c r="I107" s="24">
        <v>2</v>
      </c>
      <c r="J107" s="11" t="s">
        <v>10171</v>
      </c>
      <c r="K107" s="33" t="s">
        <v>10038</v>
      </c>
      <c r="L107" s="33" t="s">
        <v>10310</v>
      </c>
      <c r="M107" s="13" t="str">
        <f t="shared" si="1"/>
        <v>Sim</v>
      </c>
      <c r="N107" s="52">
        <v>1</v>
      </c>
      <c r="O107" s="52">
        <v>5</v>
      </c>
    </row>
    <row r="108" spans="1:15" ht="17.25" customHeight="1" x14ac:dyDescent="0.35">
      <c r="A108" s="135"/>
      <c r="B108" s="29" t="s">
        <v>10066</v>
      </c>
      <c r="C108" s="14" t="s">
        <v>10292</v>
      </c>
      <c r="D108" s="10" t="s">
        <v>10455</v>
      </c>
      <c r="E108" s="11" t="s">
        <v>9690</v>
      </c>
      <c r="F108" s="13" t="s">
        <v>9723</v>
      </c>
      <c r="G108" s="3" t="s">
        <v>9635</v>
      </c>
      <c r="H108" s="24">
        <v>4.3499999999999996</v>
      </c>
      <c r="I108" s="24">
        <v>4.3499999999999996</v>
      </c>
      <c r="J108" s="11" t="s">
        <v>10171</v>
      </c>
      <c r="K108" s="33" t="s">
        <v>10038</v>
      </c>
      <c r="L108" s="33" t="s">
        <v>10311</v>
      </c>
      <c r="M108" s="13" t="str">
        <f t="shared" si="1"/>
        <v>Sim</v>
      </c>
      <c r="N108" s="52">
        <v>0</v>
      </c>
      <c r="O108" s="52">
        <v>100</v>
      </c>
    </row>
    <row r="109" spans="1:15" ht="17.25" customHeight="1" x14ac:dyDescent="0.35">
      <c r="A109" s="135"/>
      <c r="B109" s="29" t="s">
        <v>10066</v>
      </c>
      <c r="C109" s="14" t="s">
        <v>10293</v>
      </c>
      <c r="D109" s="10" t="s">
        <v>10312</v>
      </c>
      <c r="E109" s="11" t="s">
        <v>9644</v>
      </c>
      <c r="F109" s="13" t="s">
        <v>9723</v>
      </c>
      <c r="G109" s="3" t="s">
        <v>10284</v>
      </c>
      <c r="H109" s="24" t="s">
        <v>10285</v>
      </c>
      <c r="I109" s="24" t="s">
        <v>10285</v>
      </c>
      <c r="J109" s="11" t="s">
        <v>9784</v>
      </c>
      <c r="K109" s="33" t="s">
        <v>9784</v>
      </c>
      <c r="L109" s="33" t="s">
        <v>9784</v>
      </c>
      <c r="M109" s="13" t="str">
        <f t="shared" si="1"/>
        <v>Sim</v>
      </c>
      <c r="N109" s="52" t="s">
        <v>9784</v>
      </c>
      <c r="O109" s="52" t="s">
        <v>9784</v>
      </c>
    </row>
    <row r="110" spans="1:15" ht="17.25" customHeight="1" x14ac:dyDescent="0.35">
      <c r="A110" s="135"/>
      <c r="B110" s="29" t="s">
        <v>10066</v>
      </c>
      <c r="C110" s="14" t="s">
        <v>10294</v>
      </c>
      <c r="D110" s="10" t="s">
        <v>10313</v>
      </c>
      <c r="E110" s="11" t="s">
        <v>9690</v>
      </c>
      <c r="F110" s="13" t="s">
        <v>9723</v>
      </c>
      <c r="G110" s="52"/>
      <c r="H110" s="24">
        <v>20</v>
      </c>
      <c r="I110" s="24">
        <v>20</v>
      </c>
      <c r="J110" s="11" t="s">
        <v>9784</v>
      </c>
      <c r="K110" s="33" t="s">
        <v>9784</v>
      </c>
      <c r="L110" s="33" t="s">
        <v>9784</v>
      </c>
      <c r="M110" s="13" t="str">
        <f t="shared" si="1"/>
        <v>Sim</v>
      </c>
      <c r="N110" s="52">
        <v>0</v>
      </c>
      <c r="O110" s="52">
        <v>1000</v>
      </c>
    </row>
    <row r="111" spans="1:15" ht="17.25" customHeight="1" x14ac:dyDescent="0.35">
      <c r="A111" s="135" t="s">
        <v>9996</v>
      </c>
      <c r="B111" s="29" t="s">
        <v>10066</v>
      </c>
      <c r="C111" s="14" t="s">
        <v>9985</v>
      </c>
      <c r="D111" s="10" t="s">
        <v>10231</v>
      </c>
      <c r="E111" s="11" t="s">
        <v>9690</v>
      </c>
      <c r="F111" s="13" t="s">
        <v>9723</v>
      </c>
      <c r="G111" s="33" t="s">
        <v>10064</v>
      </c>
      <c r="H111" s="24">
        <v>155</v>
      </c>
      <c r="I111" s="24">
        <v>155</v>
      </c>
      <c r="J111" s="11" t="s">
        <v>10171</v>
      </c>
      <c r="K111" s="33" t="s">
        <v>10052</v>
      </c>
      <c r="L111" s="33" t="s">
        <v>10053</v>
      </c>
      <c r="M111" s="13" t="str">
        <f t="shared" si="1"/>
        <v>Sim</v>
      </c>
      <c r="N111" s="3">
        <v>140</v>
      </c>
      <c r="O111" s="3">
        <v>160</v>
      </c>
    </row>
    <row r="112" spans="1:15" ht="17.25" customHeight="1" x14ac:dyDescent="0.35">
      <c r="A112" s="135"/>
      <c r="B112" s="29" t="s">
        <v>10066</v>
      </c>
      <c r="C112" s="14" t="s">
        <v>9986</v>
      </c>
      <c r="D112" s="10" t="s">
        <v>10232</v>
      </c>
      <c r="E112" s="11" t="s">
        <v>9690</v>
      </c>
      <c r="F112" s="13" t="s">
        <v>9723</v>
      </c>
      <c r="G112" s="33" t="s">
        <v>9635</v>
      </c>
      <c r="H112" s="27">
        <v>100</v>
      </c>
      <c r="I112" s="27">
        <v>100</v>
      </c>
      <c r="J112" s="11" t="s">
        <v>10171</v>
      </c>
      <c r="K112" s="33" t="s">
        <v>10052</v>
      </c>
      <c r="L112" s="33" t="s">
        <v>10054</v>
      </c>
      <c r="M112" s="13" t="str">
        <f t="shared" si="1"/>
        <v>Sim</v>
      </c>
      <c r="N112" s="3">
        <v>50</v>
      </c>
      <c r="O112" s="3">
        <v>100</v>
      </c>
    </row>
    <row r="113" spans="1:15" ht="17.25" customHeight="1" x14ac:dyDescent="0.35">
      <c r="A113" s="135"/>
      <c r="B113" s="29" t="s">
        <v>10066</v>
      </c>
      <c r="C113" s="14" t="s">
        <v>9987</v>
      </c>
      <c r="D113" s="10" t="s">
        <v>10233</v>
      </c>
      <c r="E113" s="11" t="s">
        <v>9690</v>
      </c>
      <c r="F113" s="13" t="s">
        <v>9723</v>
      </c>
      <c r="G113" s="33" t="s">
        <v>9635</v>
      </c>
      <c r="H113" s="27">
        <v>1</v>
      </c>
      <c r="I113" s="27">
        <v>1</v>
      </c>
      <c r="J113" s="11" t="s">
        <v>10171</v>
      </c>
      <c r="K113" s="33" t="s">
        <v>10052</v>
      </c>
      <c r="L113" s="33" t="s">
        <v>10055</v>
      </c>
      <c r="M113" s="13" t="str">
        <f t="shared" si="1"/>
        <v>Sim</v>
      </c>
      <c r="N113" s="3">
        <v>0</v>
      </c>
      <c r="O113" s="3">
        <v>10</v>
      </c>
    </row>
    <row r="114" spans="1:15" ht="17.25" customHeight="1" x14ac:dyDescent="0.35">
      <c r="A114" s="135"/>
      <c r="B114" s="29" t="s">
        <v>10066</v>
      </c>
      <c r="C114" s="14" t="s">
        <v>9988</v>
      </c>
      <c r="D114" s="10" t="s">
        <v>10234</v>
      </c>
      <c r="E114" s="11" t="s">
        <v>9690</v>
      </c>
      <c r="F114" s="13" t="s">
        <v>9723</v>
      </c>
      <c r="G114" s="33" t="s">
        <v>9635</v>
      </c>
      <c r="H114" s="27">
        <v>5</v>
      </c>
      <c r="I114" s="27">
        <v>5</v>
      </c>
      <c r="J114" s="11" t="s">
        <v>10171</v>
      </c>
      <c r="K114" s="33" t="s">
        <v>10052</v>
      </c>
      <c r="L114" s="33" t="s">
        <v>10056</v>
      </c>
      <c r="M114" s="13" t="str">
        <f t="shared" si="1"/>
        <v>Sim</v>
      </c>
      <c r="N114" s="3">
        <v>0</v>
      </c>
      <c r="O114" s="3">
        <v>15</v>
      </c>
    </row>
    <row r="115" spans="1:15" ht="17.25" customHeight="1" x14ac:dyDescent="0.35">
      <c r="A115" s="135"/>
      <c r="B115" s="29" t="s">
        <v>10066</v>
      </c>
      <c r="C115" s="14" t="s">
        <v>9989</v>
      </c>
      <c r="D115" s="10" t="s">
        <v>10235</v>
      </c>
      <c r="E115" s="11" t="s">
        <v>9690</v>
      </c>
      <c r="F115" s="13" t="s">
        <v>9723</v>
      </c>
      <c r="G115" s="33" t="s">
        <v>9635</v>
      </c>
      <c r="H115" s="27">
        <v>2.5</v>
      </c>
      <c r="I115" s="27">
        <v>2.5</v>
      </c>
      <c r="J115" s="11" t="s">
        <v>10171</v>
      </c>
      <c r="K115" s="33" t="s">
        <v>10052</v>
      </c>
      <c r="L115" s="33" t="s">
        <v>10057</v>
      </c>
      <c r="M115" s="13" t="str">
        <f t="shared" si="1"/>
        <v>Sim</v>
      </c>
      <c r="N115" s="3">
        <v>0</v>
      </c>
      <c r="O115" s="3">
        <v>10</v>
      </c>
    </row>
    <row r="116" spans="1:15" ht="17.25" customHeight="1" x14ac:dyDescent="0.35">
      <c r="A116" s="135"/>
      <c r="B116" s="29" t="s">
        <v>10066</v>
      </c>
      <c r="C116" s="14" t="s">
        <v>9990</v>
      </c>
      <c r="D116" s="10" t="s">
        <v>10236</v>
      </c>
      <c r="E116" s="11" t="s">
        <v>9690</v>
      </c>
      <c r="F116" s="13" t="s">
        <v>9723</v>
      </c>
      <c r="G116" s="33" t="s">
        <v>10065</v>
      </c>
      <c r="H116" s="27">
        <v>1000</v>
      </c>
      <c r="I116" s="27">
        <v>1000</v>
      </c>
      <c r="J116" s="11" t="s">
        <v>10171</v>
      </c>
      <c r="K116" s="33" t="s">
        <v>10052</v>
      </c>
      <c r="L116" s="33" t="s">
        <v>10058</v>
      </c>
      <c r="M116" s="13" t="str">
        <f t="shared" si="1"/>
        <v>Sim</v>
      </c>
      <c r="N116" s="3">
        <v>0</v>
      </c>
      <c r="O116" s="3">
        <v>1000000</v>
      </c>
    </row>
    <row r="117" spans="1:15" ht="17.25" customHeight="1" x14ac:dyDescent="0.35">
      <c r="A117" s="135"/>
      <c r="B117" s="29" t="s">
        <v>10066</v>
      </c>
      <c r="C117" s="14" t="s">
        <v>9991</v>
      </c>
      <c r="D117" s="10" t="s">
        <v>10237</v>
      </c>
      <c r="E117" s="11" t="s">
        <v>9690</v>
      </c>
      <c r="F117" s="13" t="s">
        <v>9723</v>
      </c>
      <c r="G117" s="33" t="s">
        <v>9635</v>
      </c>
      <c r="H117" s="27">
        <v>1</v>
      </c>
      <c r="I117" s="27">
        <v>1</v>
      </c>
      <c r="J117" s="11" t="s">
        <v>10171</v>
      </c>
      <c r="K117" s="33" t="s">
        <v>10052</v>
      </c>
      <c r="L117" s="33" t="s">
        <v>10059</v>
      </c>
      <c r="M117" s="13" t="str">
        <f t="shared" si="1"/>
        <v>Sim</v>
      </c>
      <c r="N117" s="3">
        <v>0</v>
      </c>
      <c r="O117" s="3">
        <v>40</v>
      </c>
    </row>
    <row r="118" spans="1:15" ht="17.25" customHeight="1" x14ac:dyDescent="0.35">
      <c r="A118" s="135"/>
      <c r="B118" s="29" t="s">
        <v>10066</v>
      </c>
      <c r="C118" s="14" t="s">
        <v>9992</v>
      </c>
      <c r="D118" s="10" t="s">
        <v>10238</v>
      </c>
      <c r="E118" s="11" t="s">
        <v>9690</v>
      </c>
      <c r="F118" s="13" t="s">
        <v>9723</v>
      </c>
      <c r="G118" s="33" t="s">
        <v>9635</v>
      </c>
      <c r="H118" s="27">
        <v>5</v>
      </c>
      <c r="I118" s="27">
        <v>5</v>
      </c>
      <c r="J118" s="11" t="s">
        <v>10171</v>
      </c>
      <c r="K118" s="33" t="s">
        <v>10052</v>
      </c>
      <c r="L118" s="33" t="s">
        <v>10060</v>
      </c>
      <c r="M118" s="13" t="str">
        <f t="shared" si="1"/>
        <v>Sim</v>
      </c>
      <c r="N118" s="3">
        <v>0</v>
      </c>
      <c r="O118" s="3">
        <v>100</v>
      </c>
    </row>
    <row r="119" spans="1:15" ht="17.25" customHeight="1" x14ac:dyDescent="0.35">
      <c r="A119" s="135"/>
      <c r="B119" s="29" t="s">
        <v>10066</v>
      </c>
      <c r="C119" s="14" t="s">
        <v>9993</v>
      </c>
      <c r="D119" s="10" t="s">
        <v>10239</v>
      </c>
      <c r="E119" s="11" t="s">
        <v>9690</v>
      </c>
      <c r="F119" s="13" t="s">
        <v>9723</v>
      </c>
      <c r="G119" s="33" t="s">
        <v>10065</v>
      </c>
      <c r="H119" s="27">
        <v>1000</v>
      </c>
      <c r="I119" s="27">
        <v>1000</v>
      </c>
      <c r="J119" s="11" t="s">
        <v>10171</v>
      </c>
      <c r="K119" s="33" t="s">
        <v>10052</v>
      </c>
      <c r="L119" s="33" t="s">
        <v>10061</v>
      </c>
      <c r="M119" s="13" t="str">
        <f t="shared" si="1"/>
        <v>Sim</v>
      </c>
      <c r="N119" s="3">
        <v>0</v>
      </c>
      <c r="O119" s="3">
        <v>500000</v>
      </c>
    </row>
    <row r="120" spans="1:15" ht="17.25" customHeight="1" x14ac:dyDescent="0.35">
      <c r="A120" s="135"/>
      <c r="B120" s="29" t="s">
        <v>10066</v>
      </c>
      <c r="C120" s="14" t="s">
        <v>9994</v>
      </c>
      <c r="D120" s="10" t="s">
        <v>10240</v>
      </c>
      <c r="E120" s="11" t="s">
        <v>9690</v>
      </c>
      <c r="F120" s="13" t="s">
        <v>9723</v>
      </c>
      <c r="G120" s="33" t="s">
        <v>10065</v>
      </c>
      <c r="H120" s="27">
        <v>1000</v>
      </c>
      <c r="I120" s="27">
        <v>1000</v>
      </c>
      <c r="J120" s="11" t="s">
        <v>10171</v>
      </c>
      <c r="K120" s="33" t="s">
        <v>10052</v>
      </c>
      <c r="L120" s="33" t="s">
        <v>10062</v>
      </c>
      <c r="M120" s="13" t="str">
        <f t="shared" si="1"/>
        <v>Não</v>
      </c>
      <c r="N120" s="3">
        <v>0</v>
      </c>
      <c r="O120" s="3">
        <v>500</v>
      </c>
    </row>
    <row r="121" spans="1:15" ht="17.25" customHeight="1" x14ac:dyDescent="0.35">
      <c r="A121" s="135"/>
      <c r="B121" s="29" t="s">
        <v>10066</v>
      </c>
      <c r="C121" s="14" t="s">
        <v>9995</v>
      </c>
      <c r="D121" s="10" t="s">
        <v>10241</v>
      </c>
      <c r="E121" s="11" t="s">
        <v>9690</v>
      </c>
      <c r="F121" s="13" t="s">
        <v>9723</v>
      </c>
      <c r="G121" s="33" t="s">
        <v>10065</v>
      </c>
      <c r="H121" s="27">
        <v>1000</v>
      </c>
      <c r="I121" s="27">
        <v>1000</v>
      </c>
      <c r="J121" s="11" t="s">
        <v>10171</v>
      </c>
      <c r="K121" s="33" t="s">
        <v>10052</v>
      </c>
      <c r="L121" s="33" t="s">
        <v>10063</v>
      </c>
      <c r="M121" s="13" t="str">
        <f t="shared" si="1"/>
        <v>Não</v>
      </c>
      <c r="N121" s="3">
        <v>0</v>
      </c>
      <c r="O121" s="3">
        <v>500</v>
      </c>
    </row>
    <row r="122" spans="1:15" ht="17.25" customHeight="1" x14ac:dyDescent="0.35">
      <c r="A122" s="135" t="s">
        <v>10356</v>
      </c>
      <c r="B122" s="29" t="s">
        <v>10067</v>
      </c>
      <c r="C122" s="14" t="s">
        <v>10316</v>
      </c>
      <c r="D122" s="10">
        <v>1</v>
      </c>
      <c r="E122" s="11" t="s">
        <v>9690</v>
      </c>
      <c r="F122" s="13" t="s">
        <v>9723</v>
      </c>
      <c r="G122" s="3" t="s">
        <v>9635</v>
      </c>
      <c r="H122" s="27">
        <v>100</v>
      </c>
      <c r="I122" s="27">
        <v>100</v>
      </c>
      <c r="J122" s="9" t="s">
        <v>10191</v>
      </c>
      <c r="K122" s="3" t="s">
        <v>10076</v>
      </c>
      <c r="L122" s="3" t="s">
        <v>10192</v>
      </c>
      <c r="M122" s="13" t="str">
        <f t="shared" si="1"/>
        <v>Sim</v>
      </c>
      <c r="N122" s="3">
        <v>0</v>
      </c>
      <c r="O122" s="3">
        <v>100</v>
      </c>
    </row>
    <row r="123" spans="1:15" ht="17.25" customHeight="1" x14ac:dyDescent="0.35">
      <c r="A123" s="135"/>
      <c r="B123" s="29" t="s">
        <v>10067</v>
      </c>
      <c r="C123" s="14" t="s">
        <v>10317</v>
      </c>
      <c r="D123" s="10">
        <v>2</v>
      </c>
      <c r="E123" s="11" t="s">
        <v>9690</v>
      </c>
      <c r="F123" s="13" t="s">
        <v>9723</v>
      </c>
      <c r="G123" s="33" t="s">
        <v>10014</v>
      </c>
      <c r="H123" s="33">
        <v>549.4</v>
      </c>
      <c r="I123" s="33">
        <v>549.4</v>
      </c>
      <c r="J123" s="9" t="s">
        <v>10191</v>
      </c>
      <c r="K123" s="3" t="s">
        <v>10076</v>
      </c>
      <c r="L123" s="6" t="s">
        <v>10193</v>
      </c>
      <c r="M123" s="13" t="str">
        <f t="shared" si="1"/>
        <v>Não</v>
      </c>
      <c r="N123" s="3">
        <v>20</v>
      </c>
      <c r="O123" s="3">
        <v>100</v>
      </c>
    </row>
    <row r="124" spans="1:15" ht="17.25" customHeight="1" x14ac:dyDescent="0.35">
      <c r="A124" s="135"/>
      <c r="B124" s="29" t="s">
        <v>10067</v>
      </c>
      <c r="C124" s="14" t="s">
        <v>10318</v>
      </c>
      <c r="D124" s="10">
        <v>3</v>
      </c>
      <c r="E124" s="11" t="s">
        <v>9690</v>
      </c>
      <c r="F124" s="13" t="s">
        <v>9723</v>
      </c>
      <c r="G124" s="33" t="s">
        <v>10014</v>
      </c>
      <c r="H124" s="33">
        <v>390</v>
      </c>
      <c r="I124" s="33">
        <v>390</v>
      </c>
      <c r="J124" s="9" t="s">
        <v>10191</v>
      </c>
      <c r="K124" s="3" t="s">
        <v>10076</v>
      </c>
      <c r="L124" s="6" t="s">
        <v>10194</v>
      </c>
      <c r="M124" s="13" t="str">
        <f t="shared" si="1"/>
        <v>Não</v>
      </c>
      <c r="N124" s="3">
        <v>50</v>
      </c>
      <c r="O124" s="3">
        <v>100</v>
      </c>
    </row>
    <row r="125" spans="1:15" ht="17.25" customHeight="1" x14ac:dyDescent="0.35">
      <c r="A125" s="135"/>
      <c r="B125" s="29" t="s">
        <v>10067</v>
      </c>
      <c r="C125" s="14" t="s">
        <v>10319</v>
      </c>
      <c r="D125" s="10">
        <v>4</v>
      </c>
      <c r="E125" s="11" t="s">
        <v>9690</v>
      </c>
      <c r="F125" s="13" t="s">
        <v>9723</v>
      </c>
      <c r="G125" s="33" t="s">
        <v>10068</v>
      </c>
      <c r="H125" s="33">
        <v>2</v>
      </c>
      <c r="I125" s="33">
        <v>2</v>
      </c>
      <c r="J125" s="9" t="s">
        <v>10191</v>
      </c>
      <c r="K125" s="3" t="s">
        <v>10076</v>
      </c>
      <c r="L125" s="6" t="s">
        <v>10195</v>
      </c>
      <c r="M125" s="13" t="str">
        <f t="shared" si="1"/>
        <v>Não</v>
      </c>
    </row>
    <row r="126" spans="1:15" ht="17.25" customHeight="1" x14ac:dyDescent="0.35">
      <c r="A126" s="135"/>
      <c r="B126" s="29" t="s">
        <v>10067</v>
      </c>
      <c r="C126" s="14" t="s">
        <v>10320</v>
      </c>
      <c r="D126" s="10">
        <v>5</v>
      </c>
      <c r="E126" s="11" t="s">
        <v>9690</v>
      </c>
      <c r="F126" s="13" t="s">
        <v>9723</v>
      </c>
      <c r="G126" s="33" t="s">
        <v>9982</v>
      </c>
      <c r="H126" s="33">
        <v>0</v>
      </c>
      <c r="I126" s="33">
        <v>0</v>
      </c>
      <c r="J126" s="9" t="s">
        <v>10191</v>
      </c>
      <c r="K126" s="3" t="s">
        <v>10076</v>
      </c>
      <c r="L126" s="6" t="s">
        <v>10042</v>
      </c>
      <c r="M126" s="13" t="str">
        <f t="shared" si="1"/>
        <v>Sim</v>
      </c>
    </row>
    <row r="127" spans="1:15" ht="17.25" customHeight="1" x14ac:dyDescent="0.35">
      <c r="A127" s="135"/>
      <c r="B127" s="29" t="s">
        <v>10067</v>
      </c>
      <c r="C127" s="14" t="s">
        <v>10321</v>
      </c>
      <c r="D127" s="10">
        <v>6</v>
      </c>
      <c r="E127" s="11" t="s">
        <v>9690</v>
      </c>
      <c r="F127" s="13" t="s">
        <v>9723</v>
      </c>
      <c r="G127" s="33" t="s">
        <v>9982</v>
      </c>
      <c r="H127" s="33">
        <v>0</v>
      </c>
      <c r="I127" s="33">
        <v>0</v>
      </c>
      <c r="J127" s="9" t="s">
        <v>10191</v>
      </c>
      <c r="K127" s="3" t="s">
        <v>10076</v>
      </c>
      <c r="L127" s="6" t="s">
        <v>10196</v>
      </c>
      <c r="M127" s="13" t="str">
        <f t="shared" si="1"/>
        <v>Não</v>
      </c>
      <c r="N127" s="3">
        <v>1</v>
      </c>
      <c r="O127" s="3">
        <v>10</v>
      </c>
    </row>
    <row r="128" spans="1:15" ht="17.25" customHeight="1" x14ac:dyDescent="0.35">
      <c r="A128" s="135"/>
      <c r="B128" s="29" t="s">
        <v>10067</v>
      </c>
      <c r="C128" s="14" t="s">
        <v>10322</v>
      </c>
      <c r="D128" s="10">
        <v>7</v>
      </c>
      <c r="E128" s="11" t="s">
        <v>9644</v>
      </c>
      <c r="F128" s="13" t="s">
        <v>9723</v>
      </c>
      <c r="G128" s="33" t="s">
        <v>10069</v>
      </c>
      <c r="H128" s="34" t="s">
        <v>9723</v>
      </c>
      <c r="I128" s="34" t="s">
        <v>9723</v>
      </c>
      <c r="J128" s="9" t="s">
        <v>10191</v>
      </c>
      <c r="K128" s="3" t="s">
        <v>10076</v>
      </c>
      <c r="L128" s="6" t="s">
        <v>10197</v>
      </c>
      <c r="M128" s="13" t="str">
        <f t="shared" si="1"/>
        <v>Sim</v>
      </c>
    </row>
    <row r="129" spans="1:15" ht="17.25" customHeight="1" x14ac:dyDescent="0.35">
      <c r="A129" s="135"/>
      <c r="B129" s="29" t="s">
        <v>10067</v>
      </c>
      <c r="C129" s="14" t="s">
        <v>10323</v>
      </c>
      <c r="D129" s="10">
        <v>8</v>
      </c>
      <c r="E129" s="11" t="s">
        <v>9690</v>
      </c>
      <c r="F129" s="13" t="s">
        <v>9723</v>
      </c>
      <c r="G129" s="33" t="s">
        <v>9635</v>
      </c>
      <c r="H129" s="35">
        <v>0.25</v>
      </c>
      <c r="I129" s="35">
        <v>0.25</v>
      </c>
      <c r="J129" s="9" t="s">
        <v>10191</v>
      </c>
      <c r="K129" s="3" t="s">
        <v>10076</v>
      </c>
      <c r="L129" s="6" t="s">
        <v>10198</v>
      </c>
      <c r="M129" s="13" t="str">
        <f t="shared" si="1"/>
        <v>Sim</v>
      </c>
      <c r="N129" s="3">
        <v>0</v>
      </c>
      <c r="O129" s="3">
        <v>100</v>
      </c>
    </row>
    <row r="130" spans="1:15" ht="17.25" customHeight="1" x14ac:dyDescent="0.35">
      <c r="A130" s="135"/>
      <c r="B130" s="29" t="s">
        <v>10067</v>
      </c>
      <c r="C130" s="14" t="s">
        <v>10324</v>
      </c>
      <c r="D130" s="10">
        <v>9</v>
      </c>
      <c r="E130" s="11" t="s">
        <v>9690</v>
      </c>
      <c r="F130" s="13" t="s">
        <v>9723</v>
      </c>
      <c r="G130" s="33" t="s">
        <v>9635</v>
      </c>
      <c r="H130" s="35">
        <v>0</v>
      </c>
      <c r="I130" s="35">
        <v>0</v>
      </c>
      <c r="J130" s="9" t="s">
        <v>10191</v>
      </c>
      <c r="K130" s="3" t="s">
        <v>10076</v>
      </c>
      <c r="L130" s="6" t="s">
        <v>10199</v>
      </c>
      <c r="M130" s="13" t="str">
        <f t="shared" si="1"/>
        <v>Sim</v>
      </c>
      <c r="N130" s="3">
        <v>0</v>
      </c>
      <c r="O130" s="3">
        <v>100</v>
      </c>
    </row>
    <row r="131" spans="1:15" ht="17.25" customHeight="1" x14ac:dyDescent="0.35">
      <c r="A131" s="135"/>
      <c r="B131" s="29" t="s">
        <v>10067</v>
      </c>
      <c r="C131" s="14" t="s">
        <v>10325</v>
      </c>
      <c r="D131" s="10">
        <v>10</v>
      </c>
      <c r="E131" s="11" t="s">
        <v>9690</v>
      </c>
      <c r="F131" s="13" t="s">
        <v>9723</v>
      </c>
      <c r="G131" s="33" t="s">
        <v>9982</v>
      </c>
      <c r="H131" s="35">
        <v>950</v>
      </c>
      <c r="I131" s="35">
        <v>950</v>
      </c>
      <c r="J131" s="9" t="s">
        <v>10191</v>
      </c>
      <c r="K131" s="3" t="s">
        <v>10076</v>
      </c>
      <c r="L131" s="6" t="s">
        <v>10200</v>
      </c>
      <c r="M131" s="13" t="str">
        <f t="shared" si="1"/>
        <v>Sim</v>
      </c>
      <c r="N131" s="3">
        <v>0</v>
      </c>
      <c r="O131" s="3">
        <v>5000</v>
      </c>
    </row>
    <row r="132" spans="1:15" ht="17.25" customHeight="1" x14ac:dyDescent="0.35">
      <c r="A132" s="135"/>
      <c r="B132" s="29" t="s">
        <v>10067</v>
      </c>
      <c r="C132" s="14" t="s">
        <v>10326</v>
      </c>
      <c r="D132" s="10">
        <v>11</v>
      </c>
      <c r="E132" s="11" t="s">
        <v>9690</v>
      </c>
      <c r="F132" s="13" t="s">
        <v>9723</v>
      </c>
      <c r="G132" s="33" t="s">
        <v>9982</v>
      </c>
      <c r="H132" s="36">
        <v>2000</v>
      </c>
      <c r="I132" s="36">
        <v>2000</v>
      </c>
      <c r="J132" s="9" t="s">
        <v>10191</v>
      </c>
      <c r="K132" s="3" t="s">
        <v>10076</v>
      </c>
      <c r="L132" s="6" t="s">
        <v>10201</v>
      </c>
      <c r="M132" s="13" t="str">
        <f t="shared" si="1"/>
        <v>Sim</v>
      </c>
      <c r="N132" s="3">
        <v>0</v>
      </c>
      <c r="O132" s="3">
        <v>5000</v>
      </c>
    </row>
    <row r="133" spans="1:15" ht="17.25" customHeight="1" x14ac:dyDescent="0.35">
      <c r="A133" s="135"/>
      <c r="B133" s="29" t="s">
        <v>10067</v>
      </c>
      <c r="C133" s="14" t="s">
        <v>10327</v>
      </c>
      <c r="D133" s="10">
        <v>12</v>
      </c>
      <c r="E133" s="11" t="s">
        <v>9690</v>
      </c>
      <c r="F133" s="13" t="s">
        <v>9723</v>
      </c>
      <c r="G133" s="33" t="s">
        <v>9982</v>
      </c>
      <c r="H133" s="35">
        <v>2750</v>
      </c>
      <c r="I133" s="35">
        <v>2750</v>
      </c>
      <c r="J133" s="9" t="s">
        <v>10191</v>
      </c>
      <c r="K133" s="3" t="s">
        <v>10076</v>
      </c>
      <c r="L133" s="6" t="s">
        <v>10202</v>
      </c>
      <c r="M133" s="13" t="str">
        <f t="shared" si="1"/>
        <v>Sim</v>
      </c>
      <c r="N133" s="3">
        <v>0</v>
      </c>
      <c r="O133" s="3">
        <v>5000</v>
      </c>
    </row>
    <row r="134" spans="1:15" ht="17.25" customHeight="1" x14ac:dyDescent="0.35">
      <c r="A134" s="135"/>
      <c r="B134" s="29" t="s">
        <v>10067</v>
      </c>
      <c r="C134" s="14" t="s">
        <v>10328</v>
      </c>
      <c r="D134" s="10">
        <v>13</v>
      </c>
      <c r="E134" s="11" t="s">
        <v>9690</v>
      </c>
      <c r="F134" s="13" t="s">
        <v>9723</v>
      </c>
      <c r="G134" s="33" t="s">
        <v>9982</v>
      </c>
      <c r="H134" s="35">
        <v>300</v>
      </c>
      <c r="I134" s="35">
        <v>300</v>
      </c>
      <c r="J134" s="9" t="s">
        <v>10191</v>
      </c>
      <c r="K134" s="3" t="s">
        <v>10076</v>
      </c>
      <c r="L134" s="6" t="s">
        <v>10203</v>
      </c>
      <c r="M134" s="13" t="str">
        <f t="shared" si="1"/>
        <v>Sim</v>
      </c>
      <c r="N134" s="3">
        <v>0</v>
      </c>
      <c r="O134" s="3">
        <v>1000</v>
      </c>
    </row>
    <row r="135" spans="1:15" ht="17.25" customHeight="1" x14ac:dyDescent="0.35">
      <c r="A135" s="135"/>
      <c r="B135" s="29" t="s">
        <v>10067</v>
      </c>
      <c r="C135" s="14" t="s">
        <v>10329</v>
      </c>
      <c r="D135" s="10">
        <v>14</v>
      </c>
      <c r="E135" s="11" t="s">
        <v>9690</v>
      </c>
      <c r="F135" s="13" t="s">
        <v>9723</v>
      </c>
      <c r="G135" s="33" t="s">
        <v>9982</v>
      </c>
      <c r="H135" s="35">
        <v>1500</v>
      </c>
      <c r="I135" s="35">
        <v>1500</v>
      </c>
      <c r="J135" s="9" t="s">
        <v>10191</v>
      </c>
      <c r="K135" s="3" t="s">
        <v>10076</v>
      </c>
      <c r="L135" s="6" t="s">
        <v>10204</v>
      </c>
      <c r="M135" s="13" t="str">
        <f t="shared" si="1"/>
        <v>Sim</v>
      </c>
      <c r="N135" s="3">
        <v>0</v>
      </c>
      <c r="O135" s="3">
        <v>5000</v>
      </c>
    </row>
    <row r="136" spans="1:15" ht="17.25" customHeight="1" x14ac:dyDescent="0.35">
      <c r="A136" s="135"/>
      <c r="B136" s="29" t="s">
        <v>10067</v>
      </c>
      <c r="C136" s="14" t="s">
        <v>10330</v>
      </c>
      <c r="D136" s="10">
        <v>15</v>
      </c>
      <c r="E136" s="11" t="s">
        <v>9690</v>
      </c>
      <c r="F136" s="13" t="s">
        <v>9723</v>
      </c>
      <c r="G136" s="33" t="s">
        <v>9982</v>
      </c>
      <c r="H136" s="35">
        <v>2250</v>
      </c>
      <c r="I136" s="35">
        <v>2250</v>
      </c>
      <c r="J136" s="9" t="s">
        <v>10191</v>
      </c>
      <c r="K136" s="3" t="s">
        <v>10076</v>
      </c>
      <c r="L136" s="6" t="s">
        <v>10205</v>
      </c>
      <c r="M136" s="13" t="str">
        <f t="shared" si="1"/>
        <v>Sim</v>
      </c>
      <c r="N136" s="3">
        <v>0</v>
      </c>
      <c r="O136" s="3">
        <v>5000</v>
      </c>
    </row>
    <row r="137" spans="1:15" ht="17.25" customHeight="1" x14ac:dyDescent="0.35">
      <c r="A137" s="135"/>
      <c r="B137" s="29" t="s">
        <v>10067</v>
      </c>
      <c r="C137" s="14" t="s">
        <v>10331</v>
      </c>
      <c r="D137" s="10">
        <v>16</v>
      </c>
      <c r="E137" s="11" t="s">
        <v>9690</v>
      </c>
      <c r="F137" s="13" t="s">
        <v>9723</v>
      </c>
      <c r="G137" s="33" t="s">
        <v>10014</v>
      </c>
      <c r="H137" s="35">
        <v>500</v>
      </c>
      <c r="I137" s="35">
        <v>500</v>
      </c>
      <c r="J137" s="9" t="s">
        <v>10191</v>
      </c>
      <c r="K137" s="3" t="s">
        <v>10076</v>
      </c>
      <c r="L137" s="6" t="s">
        <v>10206</v>
      </c>
      <c r="M137" s="13" t="str">
        <f t="shared" si="1"/>
        <v>Sim</v>
      </c>
      <c r="N137" s="3">
        <v>400</v>
      </c>
      <c r="O137" s="3">
        <v>750</v>
      </c>
    </row>
    <row r="138" spans="1:15" ht="17.25" customHeight="1" x14ac:dyDescent="0.35">
      <c r="A138" s="135"/>
      <c r="B138" s="29" t="s">
        <v>10067</v>
      </c>
      <c r="C138" s="14" t="s">
        <v>10332</v>
      </c>
      <c r="D138" s="10">
        <v>17</v>
      </c>
      <c r="E138" s="11" t="s">
        <v>9690</v>
      </c>
      <c r="F138" s="13" t="s">
        <v>9723</v>
      </c>
      <c r="G138" s="33" t="s">
        <v>10070</v>
      </c>
      <c r="H138" s="35">
        <v>5.21</v>
      </c>
      <c r="I138" s="35">
        <v>5.21</v>
      </c>
      <c r="J138" s="9" t="s">
        <v>10191</v>
      </c>
      <c r="K138" s="3" t="s">
        <v>10076</v>
      </c>
      <c r="L138" s="6" t="s">
        <v>10207</v>
      </c>
      <c r="M138" s="13" t="str">
        <f t="shared" si="1"/>
        <v>Sim</v>
      </c>
      <c r="N138" s="3">
        <v>0</v>
      </c>
      <c r="O138" s="3">
        <v>10</v>
      </c>
    </row>
    <row r="139" spans="1:15" ht="17.25" customHeight="1" x14ac:dyDescent="0.35">
      <c r="A139" s="135"/>
      <c r="B139" s="29" t="s">
        <v>10067</v>
      </c>
      <c r="C139" s="14" t="s">
        <v>10333</v>
      </c>
      <c r="D139" s="10">
        <v>18</v>
      </c>
      <c r="E139" s="11" t="s">
        <v>9690</v>
      </c>
      <c r="F139" s="13" t="s">
        <v>9723</v>
      </c>
      <c r="G139" s="33" t="s">
        <v>10070</v>
      </c>
      <c r="H139" s="35">
        <v>5.21</v>
      </c>
      <c r="I139" s="35">
        <v>5.21</v>
      </c>
      <c r="J139" s="9" t="s">
        <v>10191</v>
      </c>
      <c r="K139" s="3" t="s">
        <v>10076</v>
      </c>
      <c r="L139" s="6" t="s">
        <v>10208</v>
      </c>
      <c r="M139" s="13" t="str">
        <f t="shared" si="1"/>
        <v>Sim</v>
      </c>
      <c r="N139" s="3">
        <v>0</v>
      </c>
      <c r="O139" s="3">
        <v>10</v>
      </c>
    </row>
    <row r="140" spans="1:15" ht="17.25" customHeight="1" x14ac:dyDescent="0.35">
      <c r="A140" s="135"/>
      <c r="B140" s="29" t="s">
        <v>10067</v>
      </c>
      <c r="C140" s="14" t="s">
        <v>10334</v>
      </c>
      <c r="D140" s="10">
        <v>19</v>
      </c>
      <c r="E140" s="11" t="s">
        <v>9690</v>
      </c>
      <c r="F140" s="13" t="s">
        <v>9723</v>
      </c>
      <c r="G140" s="33" t="s">
        <v>10014</v>
      </c>
      <c r="H140" s="35">
        <v>520</v>
      </c>
      <c r="I140" s="35">
        <v>520</v>
      </c>
      <c r="J140" s="9" t="s">
        <v>10191</v>
      </c>
      <c r="K140" s="3" t="s">
        <v>10076</v>
      </c>
      <c r="L140" s="6" t="s">
        <v>10209</v>
      </c>
      <c r="M140" s="13" t="str">
        <f t="shared" si="1"/>
        <v>Sim</v>
      </c>
      <c r="N140" s="3">
        <v>400</v>
      </c>
      <c r="O140" s="3">
        <v>750</v>
      </c>
    </row>
    <row r="141" spans="1:15" ht="17.25" customHeight="1" x14ac:dyDescent="0.35">
      <c r="A141" s="135"/>
      <c r="B141" s="29" t="s">
        <v>10067</v>
      </c>
      <c r="C141" s="14" t="s">
        <v>10335</v>
      </c>
      <c r="D141" s="10">
        <v>20</v>
      </c>
      <c r="E141" s="11" t="s">
        <v>9690</v>
      </c>
      <c r="F141" s="13" t="s">
        <v>9723</v>
      </c>
      <c r="G141" s="33" t="s">
        <v>10014</v>
      </c>
      <c r="H141" s="35">
        <v>520</v>
      </c>
      <c r="I141" s="35">
        <v>520</v>
      </c>
      <c r="J141" s="9" t="s">
        <v>10191</v>
      </c>
      <c r="K141" s="3" t="s">
        <v>10076</v>
      </c>
      <c r="L141" s="6" t="s">
        <v>10210</v>
      </c>
      <c r="M141" s="13" t="str">
        <f t="shared" si="1"/>
        <v>Sim</v>
      </c>
      <c r="N141" s="3">
        <v>400</v>
      </c>
      <c r="O141" s="3">
        <v>750</v>
      </c>
    </row>
    <row r="142" spans="1:15" ht="17.25" customHeight="1" x14ac:dyDescent="0.35">
      <c r="A142" s="135"/>
      <c r="B142" s="29" t="s">
        <v>10067</v>
      </c>
      <c r="C142" s="14" t="s">
        <v>10332</v>
      </c>
      <c r="D142" s="10">
        <v>21</v>
      </c>
      <c r="E142" s="11" t="s">
        <v>9690</v>
      </c>
      <c r="F142" s="13" t="s">
        <v>9723</v>
      </c>
      <c r="G142" s="33" t="s">
        <v>10070</v>
      </c>
      <c r="H142" s="35">
        <v>5.21</v>
      </c>
      <c r="I142" s="35">
        <v>5.21</v>
      </c>
      <c r="J142" s="9" t="s">
        <v>10191</v>
      </c>
      <c r="K142" s="3" t="s">
        <v>10076</v>
      </c>
      <c r="L142" s="6" t="s">
        <v>10211</v>
      </c>
      <c r="M142" s="13" t="str">
        <f t="shared" si="1"/>
        <v>Sim</v>
      </c>
      <c r="N142" s="3">
        <v>0</v>
      </c>
      <c r="O142" s="3">
        <v>10</v>
      </c>
    </row>
    <row r="143" spans="1:15" ht="17.25" customHeight="1" x14ac:dyDescent="0.35">
      <c r="A143" s="135"/>
      <c r="B143" s="29" t="s">
        <v>10067</v>
      </c>
      <c r="C143" s="14" t="s">
        <v>10333</v>
      </c>
      <c r="D143" s="10">
        <v>22</v>
      </c>
      <c r="E143" s="11" t="s">
        <v>9690</v>
      </c>
      <c r="F143" s="13" t="s">
        <v>9723</v>
      </c>
      <c r="G143" s="33" t="s">
        <v>10070</v>
      </c>
      <c r="H143" s="35">
        <v>5.21</v>
      </c>
      <c r="I143" s="35">
        <v>5.21</v>
      </c>
      <c r="J143" s="9" t="s">
        <v>10191</v>
      </c>
      <c r="K143" s="3" t="s">
        <v>10076</v>
      </c>
      <c r="L143" s="6" t="s">
        <v>10212</v>
      </c>
      <c r="M143" s="13" t="str">
        <f t="shared" si="1"/>
        <v>Sim</v>
      </c>
      <c r="N143" s="3">
        <v>0</v>
      </c>
      <c r="O143" s="3">
        <v>10</v>
      </c>
    </row>
    <row r="144" spans="1:15" ht="17.25" customHeight="1" x14ac:dyDescent="0.35">
      <c r="A144" s="135" t="s">
        <v>10357</v>
      </c>
      <c r="B144" s="29" t="s">
        <v>10067</v>
      </c>
      <c r="C144" s="14" t="s">
        <v>10336</v>
      </c>
      <c r="D144" s="10">
        <v>23</v>
      </c>
      <c r="E144" s="11" t="s">
        <v>9690</v>
      </c>
      <c r="F144" s="13" t="s">
        <v>9723</v>
      </c>
      <c r="G144" s="3" t="s">
        <v>9635</v>
      </c>
      <c r="H144" s="27">
        <v>100</v>
      </c>
      <c r="I144" s="27">
        <v>100</v>
      </c>
      <c r="J144" s="9" t="s">
        <v>10191</v>
      </c>
      <c r="K144" s="3" t="s">
        <v>10076</v>
      </c>
      <c r="L144" s="3" t="s">
        <v>10192</v>
      </c>
      <c r="M144" s="13" t="str">
        <f t="shared" si="1"/>
        <v>Sim</v>
      </c>
      <c r="N144" s="3">
        <v>0</v>
      </c>
      <c r="O144" s="3">
        <v>100</v>
      </c>
    </row>
    <row r="145" spans="1:15" ht="17.25" customHeight="1" x14ac:dyDescent="0.35">
      <c r="A145" s="135"/>
      <c r="B145" s="29" t="s">
        <v>10067</v>
      </c>
      <c r="C145" s="14" t="s">
        <v>10337</v>
      </c>
      <c r="D145" s="10">
        <v>24</v>
      </c>
      <c r="E145" s="11" t="s">
        <v>9690</v>
      </c>
      <c r="F145" s="13" t="s">
        <v>9723</v>
      </c>
      <c r="G145" s="33" t="s">
        <v>10014</v>
      </c>
      <c r="H145" s="33">
        <v>549.4</v>
      </c>
      <c r="I145" s="33">
        <v>549.4</v>
      </c>
      <c r="J145" s="9" t="s">
        <v>10191</v>
      </c>
      <c r="K145" s="3" t="s">
        <v>10076</v>
      </c>
      <c r="L145" s="6" t="s">
        <v>10193</v>
      </c>
      <c r="M145" s="13" t="str">
        <f t="shared" si="1"/>
        <v>Não</v>
      </c>
      <c r="N145" s="3">
        <v>20</v>
      </c>
      <c r="O145" s="3">
        <v>100</v>
      </c>
    </row>
    <row r="146" spans="1:15" ht="17.25" customHeight="1" x14ac:dyDescent="0.35">
      <c r="A146" s="135"/>
      <c r="B146" s="29" t="s">
        <v>10067</v>
      </c>
      <c r="C146" s="14" t="s">
        <v>10338</v>
      </c>
      <c r="D146" s="10">
        <v>25</v>
      </c>
      <c r="E146" s="11" t="s">
        <v>9690</v>
      </c>
      <c r="F146" s="13" t="s">
        <v>9723</v>
      </c>
      <c r="G146" s="33" t="s">
        <v>10014</v>
      </c>
      <c r="H146" s="33">
        <v>390</v>
      </c>
      <c r="I146" s="33">
        <v>390</v>
      </c>
      <c r="J146" s="9" t="s">
        <v>10191</v>
      </c>
      <c r="K146" s="3" t="s">
        <v>10076</v>
      </c>
      <c r="L146" s="6" t="s">
        <v>10194</v>
      </c>
      <c r="M146" s="13" t="str">
        <f t="shared" si="1"/>
        <v>Não</v>
      </c>
      <c r="N146" s="3">
        <v>50</v>
      </c>
      <c r="O146" s="3">
        <v>100</v>
      </c>
    </row>
    <row r="147" spans="1:15" ht="17.25" customHeight="1" x14ac:dyDescent="0.35">
      <c r="A147" s="135"/>
      <c r="B147" s="29" t="s">
        <v>10067</v>
      </c>
      <c r="C147" s="14" t="s">
        <v>10339</v>
      </c>
      <c r="D147" s="10">
        <v>26</v>
      </c>
      <c r="E147" s="11" t="s">
        <v>9690</v>
      </c>
      <c r="F147" s="13" t="s">
        <v>9723</v>
      </c>
      <c r="G147" s="33" t="s">
        <v>10068</v>
      </c>
      <c r="H147" s="33">
        <v>2</v>
      </c>
      <c r="I147" s="33">
        <v>2</v>
      </c>
      <c r="J147" s="9" t="s">
        <v>10191</v>
      </c>
      <c r="K147" s="3" t="s">
        <v>10076</v>
      </c>
      <c r="L147" s="6" t="s">
        <v>10195</v>
      </c>
      <c r="M147" s="13" t="str">
        <f t="shared" si="1"/>
        <v>Não</v>
      </c>
    </row>
    <row r="148" spans="1:15" ht="17.25" customHeight="1" x14ac:dyDescent="0.35">
      <c r="A148" s="135"/>
      <c r="B148" s="29" t="s">
        <v>10067</v>
      </c>
      <c r="C148" s="14" t="s">
        <v>10340</v>
      </c>
      <c r="D148" s="10">
        <v>27</v>
      </c>
      <c r="E148" s="11" t="s">
        <v>9690</v>
      </c>
      <c r="F148" s="13" t="s">
        <v>9723</v>
      </c>
      <c r="G148" s="33" t="s">
        <v>9982</v>
      </c>
      <c r="H148" s="33">
        <v>0</v>
      </c>
      <c r="I148" s="33">
        <v>0</v>
      </c>
      <c r="J148" s="9" t="s">
        <v>10191</v>
      </c>
      <c r="K148" s="3" t="s">
        <v>10076</v>
      </c>
      <c r="L148" s="6" t="s">
        <v>10042</v>
      </c>
      <c r="M148" s="13" t="str">
        <f t="shared" si="1"/>
        <v>Sim</v>
      </c>
    </row>
    <row r="149" spans="1:15" ht="17.25" customHeight="1" x14ac:dyDescent="0.35">
      <c r="A149" s="135"/>
      <c r="B149" s="29" t="s">
        <v>10067</v>
      </c>
      <c r="C149" s="14" t="s">
        <v>10341</v>
      </c>
      <c r="D149" s="10">
        <v>28</v>
      </c>
      <c r="E149" s="11" t="s">
        <v>9690</v>
      </c>
      <c r="F149" s="13" t="s">
        <v>9723</v>
      </c>
      <c r="G149" s="33" t="s">
        <v>9982</v>
      </c>
      <c r="H149" s="33">
        <v>0</v>
      </c>
      <c r="I149" s="33">
        <v>0</v>
      </c>
      <c r="J149" s="9" t="s">
        <v>10191</v>
      </c>
      <c r="K149" s="3" t="s">
        <v>10076</v>
      </c>
      <c r="L149" s="6" t="s">
        <v>10196</v>
      </c>
      <c r="M149" s="13" t="str">
        <f t="shared" si="1"/>
        <v>Não</v>
      </c>
      <c r="N149" s="3">
        <v>1</v>
      </c>
      <c r="O149" s="3">
        <v>10</v>
      </c>
    </row>
    <row r="150" spans="1:15" ht="17.25" customHeight="1" x14ac:dyDescent="0.35">
      <c r="A150" s="135"/>
      <c r="B150" s="29" t="s">
        <v>10067</v>
      </c>
      <c r="C150" s="14" t="s">
        <v>10342</v>
      </c>
      <c r="D150" s="10">
        <v>29</v>
      </c>
      <c r="E150" s="11" t="s">
        <v>9644</v>
      </c>
      <c r="F150" s="13" t="s">
        <v>9723</v>
      </c>
      <c r="G150" s="33" t="s">
        <v>10069</v>
      </c>
      <c r="H150" s="34" t="s">
        <v>9723</v>
      </c>
      <c r="I150" s="34" t="s">
        <v>9723</v>
      </c>
      <c r="J150" s="9" t="s">
        <v>10191</v>
      </c>
      <c r="K150" s="3" t="s">
        <v>10076</v>
      </c>
      <c r="L150" s="6" t="s">
        <v>10197</v>
      </c>
      <c r="M150" s="13" t="str">
        <f t="shared" si="1"/>
        <v>Sim</v>
      </c>
    </row>
    <row r="151" spans="1:15" ht="17.25" customHeight="1" x14ac:dyDescent="0.35">
      <c r="A151" s="135"/>
      <c r="B151" s="29" t="s">
        <v>10067</v>
      </c>
      <c r="C151" s="14" t="s">
        <v>10343</v>
      </c>
      <c r="D151" s="10">
        <v>30</v>
      </c>
      <c r="E151" s="11" t="s">
        <v>9690</v>
      </c>
      <c r="F151" s="13" t="s">
        <v>9723</v>
      </c>
      <c r="G151" s="33" t="s">
        <v>9635</v>
      </c>
      <c r="H151" s="35">
        <v>0.25</v>
      </c>
      <c r="I151" s="35">
        <v>0.25</v>
      </c>
      <c r="J151" s="9" t="s">
        <v>10191</v>
      </c>
      <c r="K151" s="3" t="s">
        <v>10076</v>
      </c>
      <c r="L151" s="6" t="s">
        <v>10198</v>
      </c>
      <c r="M151" s="13" t="str">
        <f t="shared" si="1"/>
        <v>Sim</v>
      </c>
      <c r="N151" s="3">
        <v>0</v>
      </c>
      <c r="O151" s="3">
        <v>100</v>
      </c>
    </row>
    <row r="152" spans="1:15" ht="17.25" customHeight="1" x14ac:dyDescent="0.35">
      <c r="A152" s="135"/>
      <c r="B152" s="29" t="s">
        <v>10067</v>
      </c>
      <c r="C152" s="14" t="s">
        <v>10344</v>
      </c>
      <c r="D152" s="10">
        <v>31</v>
      </c>
      <c r="E152" s="11" t="s">
        <v>9690</v>
      </c>
      <c r="F152" s="13" t="s">
        <v>9723</v>
      </c>
      <c r="G152" s="33" t="s">
        <v>9635</v>
      </c>
      <c r="H152" s="35">
        <v>0</v>
      </c>
      <c r="I152" s="35">
        <v>0</v>
      </c>
      <c r="J152" s="9" t="s">
        <v>10191</v>
      </c>
      <c r="K152" s="3" t="s">
        <v>10076</v>
      </c>
      <c r="L152" s="6" t="s">
        <v>10199</v>
      </c>
      <c r="M152" s="13" t="str">
        <f t="shared" si="1"/>
        <v>Sim</v>
      </c>
      <c r="N152" s="3">
        <v>0</v>
      </c>
      <c r="O152" s="3">
        <v>100</v>
      </c>
    </row>
    <row r="153" spans="1:15" ht="17.25" customHeight="1" x14ac:dyDescent="0.35">
      <c r="A153" s="135"/>
      <c r="B153" s="29" t="s">
        <v>10067</v>
      </c>
      <c r="C153" s="14" t="s">
        <v>10345</v>
      </c>
      <c r="D153" s="10">
        <v>32</v>
      </c>
      <c r="E153" s="11" t="s">
        <v>9690</v>
      </c>
      <c r="F153" s="13" t="s">
        <v>9723</v>
      </c>
      <c r="G153" s="33" t="s">
        <v>9982</v>
      </c>
      <c r="H153" s="35">
        <v>950</v>
      </c>
      <c r="I153" s="35">
        <v>950</v>
      </c>
      <c r="J153" s="9" t="s">
        <v>10191</v>
      </c>
      <c r="K153" s="3" t="s">
        <v>10076</v>
      </c>
      <c r="L153" s="6" t="s">
        <v>10200</v>
      </c>
      <c r="M153" s="13" t="str">
        <f t="shared" si="1"/>
        <v>Sim</v>
      </c>
      <c r="N153" s="3">
        <v>0</v>
      </c>
      <c r="O153" s="3">
        <v>5000</v>
      </c>
    </row>
    <row r="154" spans="1:15" ht="17.25" customHeight="1" x14ac:dyDescent="0.35">
      <c r="A154" s="135"/>
      <c r="B154" s="29" t="s">
        <v>10067</v>
      </c>
      <c r="C154" s="14" t="s">
        <v>10346</v>
      </c>
      <c r="D154" s="10">
        <v>33</v>
      </c>
      <c r="E154" s="11" t="s">
        <v>9690</v>
      </c>
      <c r="F154" s="13" t="s">
        <v>9723</v>
      </c>
      <c r="G154" s="33" t="s">
        <v>9982</v>
      </c>
      <c r="H154" s="36">
        <v>2000</v>
      </c>
      <c r="I154" s="36">
        <v>2000</v>
      </c>
      <c r="J154" s="9" t="s">
        <v>10191</v>
      </c>
      <c r="K154" s="3" t="s">
        <v>10076</v>
      </c>
      <c r="L154" s="6" t="s">
        <v>10201</v>
      </c>
      <c r="M154" s="13" t="str">
        <f t="shared" si="1"/>
        <v>Sim</v>
      </c>
      <c r="N154" s="3">
        <v>0</v>
      </c>
      <c r="O154" s="3">
        <v>5000</v>
      </c>
    </row>
    <row r="155" spans="1:15" ht="17.25" customHeight="1" x14ac:dyDescent="0.35">
      <c r="A155" s="135"/>
      <c r="B155" s="29" t="s">
        <v>10067</v>
      </c>
      <c r="C155" s="14" t="s">
        <v>10347</v>
      </c>
      <c r="D155" s="10">
        <v>34</v>
      </c>
      <c r="E155" s="11" t="s">
        <v>9690</v>
      </c>
      <c r="F155" s="13" t="s">
        <v>9723</v>
      </c>
      <c r="G155" s="33" t="s">
        <v>9982</v>
      </c>
      <c r="H155" s="35">
        <v>2750</v>
      </c>
      <c r="I155" s="35">
        <v>2750</v>
      </c>
      <c r="J155" s="9" t="s">
        <v>10191</v>
      </c>
      <c r="K155" s="3" t="s">
        <v>10076</v>
      </c>
      <c r="L155" s="6" t="s">
        <v>10202</v>
      </c>
      <c r="M155" s="13" t="str">
        <f t="shared" si="1"/>
        <v>Sim</v>
      </c>
      <c r="N155" s="3">
        <v>0</v>
      </c>
      <c r="O155" s="3">
        <v>5000</v>
      </c>
    </row>
    <row r="156" spans="1:15" ht="17.25" customHeight="1" x14ac:dyDescent="0.35">
      <c r="A156" s="135"/>
      <c r="B156" s="29" t="s">
        <v>10067</v>
      </c>
      <c r="C156" s="14" t="s">
        <v>10348</v>
      </c>
      <c r="D156" s="10">
        <v>35</v>
      </c>
      <c r="E156" s="11" t="s">
        <v>9690</v>
      </c>
      <c r="F156" s="13" t="s">
        <v>9723</v>
      </c>
      <c r="G156" s="33" t="s">
        <v>9982</v>
      </c>
      <c r="H156" s="35">
        <v>300</v>
      </c>
      <c r="I156" s="35">
        <v>300</v>
      </c>
      <c r="J156" s="9" t="s">
        <v>10191</v>
      </c>
      <c r="K156" s="3" t="s">
        <v>10076</v>
      </c>
      <c r="L156" s="6" t="s">
        <v>10203</v>
      </c>
      <c r="M156" s="13" t="str">
        <f t="shared" si="1"/>
        <v>Sim</v>
      </c>
      <c r="N156" s="3">
        <v>0</v>
      </c>
      <c r="O156" s="3">
        <v>1000</v>
      </c>
    </row>
    <row r="157" spans="1:15" ht="17.25" customHeight="1" x14ac:dyDescent="0.35">
      <c r="A157" s="135"/>
      <c r="B157" s="29" t="s">
        <v>10067</v>
      </c>
      <c r="C157" s="14" t="s">
        <v>10349</v>
      </c>
      <c r="D157" s="10">
        <v>36</v>
      </c>
      <c r="E157" s="11" t="s">
        <v>9690</v>
      </c>
      <c r="F157" s="13" t="s">
        <v>9723</v>
      </c>
      <c r="G157" s="33" t="s">
        <v>9982</v>
      </c>
      <c r="H157" s="35">
        <v>1500</v>
      </c>
      <c r="I157" s="35">
        <v>1500</v>
      </c>
      <c r="J157" s="9" t="s">
        <v>10191</v>
      </c>
      <c r="K157" s="3" t="s">
        <v>10076</v>
      </c>
      <c r="L157" s="6" t="s">
        <v>10204</v>
      </c>
      <c r="M157" s="13" t="str">
        <f t="shared" si="1"/>
        <v>Sim</v>
      </c>
      <c r="N157" s="3">
        <v>0</v>
      </c>
      <c r="O157" s="3">
        <v>5000</v>
      </c>
    </row>
    <row r="158" spans="1:15" ht="17.25" customHeight="1" x14ac:dyDescent="0.35">
      <c r="A158" s="135"/>
      <c r="B158" s="29" t="s">
        <v>10067</v>
      </c>
      <c r="C158" s="14" t="s">
        <v>10350</v>
      </c>
      <c r="D158" s="10">
        <v>37</v>
      </c>
      <c r="E158" s="11" t="s">
        <v>9690</v>
      </c>
      <c r="F158" s="13" t="s">
        <v>9723</v>
      </c>
      <c r="G158" s="33" t="s">
        <v>9982</v>
      </c>
      <c r="H158" s="35">
        <v>2250</v>
      </c>
      <c r="I158" s="35">
        <v>2250</v>
      </c>
      <c r="J158" s="9" t="s">
        <v>10191</v>
      </c>
      <c r="K158" s="3" t="s">
        <v>10076</v>
      </c>
      <c r="L158" s="6" t="s">
        <v>10205</v>
      </c>
      <c r="M158" s="13" t="str">
        <f t="shared" si="1"/>
        <v>Sim</v>
      </c>
      <c r="N158" s="3">
        <v>0</v>
      </c>
      <c r="O158" s="3">
        <v>5000</v>
      </c>
    </row>
    <row r="159" spans="1:15" ht="17.25" customHeight="1" x14ac:dyDescent="0.35">
      <c r="A159" s="135"/>
      <c r="B159" s="29" t="s">
        <v>10067</v>
      </c>
      <c r="C159" s="14" t="s">
        <v>10351</v>
      </c>
      <c r="D159" s="10">
        <v>38</v>
      </c>
      <c r="E159" s="11" t="s">
        <v>9690</v>
      </c>
      <c r="F159" s="13" t="s">
        <v>9723</v>
      </c>
      <c r="G159" s="33" t="s">
        <v>10014</v>
      </c>
      <c r="H159" s="35">
        <v>500</v>
      </c>
      <c r="I159" s="35">
        <v>500</v>
      </c>
      <c r="J159" s="9" t="s">
        <v>10191</v>
      </c>
      <c r="K159" s="3" t="s">
        <v>10076</v>
      </c>
      <c r="L159" s="6" t="s">
        <v>10206</v>
      </c>
      <c r="M159" s="13" t="str">
        <f t="shared" si="1"/>
        <v>Sim</v>
      </c>
      <c r="N159" s="3">
        <v>400</v>
      </c>
      <c r="O159" s="3">
        <v>750</v>
      </c>
    </row>
    <row r="160" spans="1:15" ht="17.25" customHeight="1" x14ac:dyDescent="0.35">
      <c r="A160" s="135"/>
      <c r="B160" s="29" t="s">
        <v>10067</v>
      </c>
      <c r="C160" s="14" t="s">
        <v>10352</v>
      </c>
      <c r="D160" s="10">
        <v>39</v>
      </c>
      <c r="E160" s="11" t="s">
        <v>9690</v>
      </c>
      <c r="F160" s="13" t="s">
        <v>9723</v>
      </c>
      <c r="G160" s="33" t="s">
        <v>10070</v>
      </c>
      <c r="H160" s="35">
        <v>5.21</v>
      </c>
      <c r="I160" s="35">
        <v>5.21</v>
      </c>
      <c r="J160" s="9" t="s">
        <v>10191</v>
      </c>
      <c r="K160" s="3" t="s">
        <v>10076</v>
      </c>
      <c r="L160" s="6" t="s">
        <v>10207</v>
      </c>
      <c r="M160" s="13" t="str">
        <f t="shared" si="1"/>
        <v>Sim</v>
      </c>
      <c r="N160" s="3">
        <v>0</v>
      </c>
      <c r="O160" s="3">
        <v>10</v>
      </c>
    </row>
    <row r="161" spans="1:15" ht="17.25" customHeight="1" x14ac:dyDescent="0.35">
      <c r="A161" s="135"/>
      <c r="B161" s="29" t="s">
        <v>10067</v>
      </c>
      <c r="C161" s="14" t="s">
        <v>10353</v>
      </c>
      <c r="D161" s="10">
        <v>40</v>
      </c>
      <c r="E161" s="11" t="s">
        <v>9690</v>
      </c>
      <c r="F161" s="13" t="s">
        <v>9723</v>
      </c>
      <c r="G161" s="33" t="s">
        <v>10070</v>
      </c>
      <c r="H161" s="35">
        <v>5.21</v>
      </c>
      <c r="I161" s="35">
        <v>5.21</v>
      </c>
      <c r="J161" s="9" t="s">
        <v>10191</v>
      </c>
      <c r="K161" s="3" t="s">
        <v>10076</v>
      </c>
      <c r="L161" s="6" t="s">
        <v>10208</v>
      </c>
      <c r="M161" s="13" t="str">
        <f t="shared" si="1"/>
        <v>Sim</v>
      </c>
      <c r="N161" s="3">
        <v>0</v>
      </c>
      <c r="O161" s="3">
        <v>10</v>
      </c>
    </row>
    <row r="162" spans="1:15" ht="17.25" customHeight="1" x14ac:dyDescent="0.35">
      <c r="A162" s="135"/>
      <c r="B162" s="29" t="s">
        <v>10067</v>
      </c>
      <c r="C162" s="14" t="s">
        <v>10354</v>
      </c>
      <c r="D162" s="10">
        <v>41</v>
      </c>
      <c r="E162" s="11" t="s">
        <v>9690</v>
      </c>
      <c r="F162" s="13" t="s">
        <v>9723</v>
      </c>
      <c r="G162" s="33" t="s">
        <v>10014</v>
      </c>
      <c r="H162" s="35">
        <v>520</v>
      </c>
      <c r="I162" s="35">
        <v>520</v>
      </c>
      <c r="J162" s="9" t="s">
        <v>10191</v>
      </c>
      <c r="K162" s="3" t="s">
        <v>10076</v>
      </c>
      <c r="L162" s="6" t="s">
        <v>10209</v>
      </c>
      <c r="M162" s="13" t="str">
        <f t="shared" si="1"/>
        <v>Sim</v>
      </c>
      <c r="N162" s="3">
        <v>400</v>
      </c>
      <c r="O162" s="3">
        <v>750</v>
      </c>
    </row>
    <row r="163" spans="1:15" ht="17.25" customHeight="1" x14ac:dyDescent="0.35">
      <c r="A163" s="135"/>
      <c r="B163" s="29" t="s">
        <v>10067</v>
      </c>
      <c r="C163" s="14" t="s">
        <v>10355</v>
      </c>
      <c r="D163" s="10">
        <v>42</v>
      </c>
      <c r="E163" s="11" t="s">
        <v>9690</v>
      </c>
      <c r="F163" s="13" t="s">
        <v>9723</v>
      </c>
      <c r="G163" s="33" t="s">
        <v>10014</v>
      </c>
      <c r="H163" s="35">
        <v>520</v>
      </c>
      <c r="I163" s="35">
        <v>520</v>
      </c>
      <c r="J163" s="9" t="s">
        <v>10191</v>
      </c>
      <c r="K163" s="3" t="s">
        <v>10076</v>
      </c>
      <c r="L163" s="6" t="s">
        <v>10210</v>
      </c>
      <c r="M163" s="13" t="str">
        <f t="shared" si="1"/>
        <v>Sim</v>
      </c>
      <c r="N163" s="3">
        <v>400</v>
      </c>
      <c r="O163" s="3">
        <v>750</v>
      </c>
    </row>
    <row r="164" spans="1:15" ht="17.25" customHeight="1" x14ac:dyDescent="0.35">
      <c r="A164" s="135"/>
      <c r="B164" s="29" t="s">
        <v>10067</v>
      </c>
      <c r="C164" s="14" t="s">
        <v>10352</v>
      </c>
      <c r="D164" s="10">
        <v>43</v>
      </c>
      <c r="E164" s="11" t="s">
        <v>9690</v>
      </c>
      <c r="F164" s="13" t="s">
        <v>9723</v>
      </c>
      <c r="G164" s="33" t="s">
        <v>10070</v>
      </c>
      <c r="H164" s="35">
        <v>5.21</v>
      </c>
      <c r="I164" s="35">
        <v>5.21</v>
      </c>
      <c r="J164" s="9" t="s">
        <v>10191</v>
      </c>
      <c r="K164" s="3" t="s">
        <v>10076</v>
      </c>
      <c r="L164" s="6" t="s">
        <v>10211</v>
      </c>
      <c r="M164" s="13" t="str">
        <f t="shared" si="1"/>
        <v>Sim</v>
      </c>
      <c r="N164" s="3">
        <v>0</v>
      </c>
      <c r="O164" s="3">
        <v>10</v>
      </c>
    </row>
    <row r="165" spans="1:15" ht="17.25" customHeight="1" x14ac:dyDescent="0.35">
      <c r="A165" s="135"/>
      <c r="B165" s="29" t="s">
        <v>10067</v>
      </c>
      <c r="C165" s="14" t="s">
        <v>10353</v>
      </c>
      <c r="D165" s="10">
        <v>44</v>
      </c>
      <c r="E165" s="11" t="s">
        <v>9690</v>
      </c>
      <c r="F165" s="13" t="s">
        <v>9723</v>
      </c>
      <c r="G165" s="33" t="s">
        <v>10070</v>
      </c>
      <c r="H165" s="35">
        <v>5.21</v>
      </c>
      <c r="I165" s="35">
        <v>5.21</v>
      </c>
      <c r="J165" s="9" t="s">
        <v>10191</v>
      </c>
      <c r="K165" s="3" t="s">
        <v>10076</v>
      </c>
      <c r="L165" s="6" t="s">
        <v>10212</v>
      </c>
      <c r="M165" s="13" t="str">
        <f t="shared" si="1"/>
        <v>Sim</v>
      </c>
      <c r="N165" s="3">
        <v>0</v>
      </c>
      <c r="O165" s="3">
        <v>10</v>
      </c>
    </row>
    <row r="166" spans="1:15" ht="17.25" customHeight="1" x14ac:dyDescent="0.35">
      <c r="A166" s="135" t="s">
        <v>10376</v>
      </c>
      <c r="B166" s="29" t="s">
        <v>10067</v>
      </c>
      <c r="C166" s="14" t="s">
        <v>10367</v>
      </c>
      <c r="D166" s="10">
        <v>45</v>
      </c>
      <c r="E166" s="11" t="s">
        <v>9690</v>
      </c>
      <c r="F166" s="13" t="s">
        <v>9723</v>
      </c>
      <c r="G166" s="33" t="s">
        <v>10071</v>
      </c>
      <c r="H166" s="35">
        <v>4500000</v>
      </c>
      <c r="I166" s="35">
        <v>4500000</v>
      </c>
      <c r="J166" s="9" t="s">
        <v>10191</v>
      </c>
      <c r="K166" s="3" t="s">
        <v>10076</v>
      </c>
      <c r="L166" s="6" t="s">
        <v>10213</v>
      </c>
      <c r="M166" s="13" t="str">
        <f t="shared" ref="M166:M175" si="2">IF(E166="String",IF(H166&lt;&gt;"","Sim","Não"),IF(AND(H166&gt;=N166,H166&lt;=O166),"Sim","Não"))</f>
        <v>Sim</v>
      </c>
      <c r="N166" s="3">
        <v>0</v>
      </c>
      <c r="O166" s="3">
        <v>10000000</v>
      </c>
    </row>
    <row r="167" spans="1:15" ht="17.25" customHeight="1" x14ac:dyDescent="0.35">
      <c r="A167" s="135"/>
      <c r="B167" s="29" t="s">
        <v>10067</v>
      </c>
      <c r="C167" s="14" t="s">
        <v>10368</v>
      </c>
      <c r="D167" s="10">
        <v>46</v>
      </c>
      <c r="E167" s="11" t="s">
        <v>9690</v>
      </c>
      <c r="F167" s="13" t="s">
        <v>9723</v>
      </c>
      <c r="G167" s="33" t="s">
        <v>10072</v>
      </c>
      <c r="H167" s="35">
        <v>25</v>
      </c>
      <c r="I167" s="35">
        <v>25</v>
      </c>
      <c r="J167" s="9" t="s">
        <v>10191</v>
      </c>
      <c r="K167" s="3" t="s">
        <v>10076</v>
      </c>
      <c r="L167" s="6" t="s">
        <v>10214</v>
      </c>
      <c r="M167" s="13" t="str">
        <f t="shared" si="2"/>
        <v>Sim</v>
      </c>
      <c r="N167" s="3">
        <v>0</v>
      </c>
      <c r="O167" s="3">
        <v>500</v>
      </c>
    </row>
    <row r="168" spans="1:15" ht="17.25" customHeight="1" x14ac:dyDescent="0.35">
      <c r="A168" s="135"/>
      <c r="B168" s="29" t="s">
        <v>10067</v>
      </c>
      <c r="C168" s="14" t="s">
        <v>10369</v>
      </c>
      <c r="D168" s="10">
        <v>47</v>
      </c>
      <c r="E168" s="11" t="s">
        <v>9690</v>
      </c>
      <c r="F168" s="13" t="s">
        <v>9723</v>
      </c>
      <c r="G168" s="33" t="s">
        <v>10073</v>
      </c>
      <c r="H168" s="35">
        <v>25</v>
      </c>
      <c r="I168" s="35">
        <v>25</v>
      </c>
      <c r="J168" s="9" t="s">
        <v>10191</v>
      </c>
      <c r="K168" s="3" t="s">
        <v>10076</v>
      </c>
      <c r="L168" s="6" t="s">
        <v>10215</v>
      </c>
      <c r="M168" s="13" t="str">
        <f t="shared" si="2"/>
        <v>Sim</v>
      </c>
      <c r="N168" s="3">
        <v>0</v>
      </c>
      <c r="O168" s="3">
        <v>500</v>
      </c>
    </row>
    <row r="169" spans="1:15" ht="17.25" customHeight="1" x14ac:dyDescent="0.35">
      <c r="A169" s="135"/>
      <c r="B169" s="29" t="s">
        <v>10067</v>
      </c>
      <c r="C169" s="14" t="s">
        <v>10370</v>
      </c>
      <c r="D169" s="10">
        <v>48</v>
      </c>
      <c r="E169" s="11" t="s">
        <v>9690</v>
      </c>
      <c r="F169" s="13" t="s">
        <v>9723</v>
      </c>
      <c r="G169" s="33" t="s">
        <v>10074</v>
      </c>
      <c r="H169" s="35">
        <v>2000</v>
      </c>
      <c r="I169" s="35">
        <v>2000</v>
      </c>
      <c r="J169" s="9" t="s">
        <v>10191</v>
      </c>
      <c r="K169" s="3" t="s">
        <v>10076</v>
      </c>
      <c r="L169" s="6" t="s">
        <v>10216</v>
      </c>
      <c r="M169" s="13" t="str">
        <f t="shared" si="2"/>
        <v>Sim</v>
      </c>
      <c r="N169" s="3">
        <v>0</v>
      </c>
      <c r="O169" s="3">
        <v>5000</v>
      </c>
    </row>
    <row r="170" spans="1:15" ht="17.25" customHeight="1" x14ac:dyDescent="0.35">
      <c r="A170" s="135"/>
      <c r="B170" s="29" t="s">
        <v>10067</v>
      </c>
      <c r="C170" s="14" t="s">
        <v>10371</v>
      </c>
      <c r="D170" s="10">
        <v>49</v>
      </c>
      <c r="E170" s="11" t="s">
        <v>9690</v>
      </c>
      <c r="F170" s="13" t="s">
        <v>9723</v>
      </c>
      <c r="G170" s="33" t="s">
        <v>10173</v>
      </c>
      <c r="H170" s="35">
        <v>10</v>
      </c>
      <c r="I170" s="35">
        <v>10</v>
      </c>
      <c r="J170" s="9" t="s">
        <v>10191</v>
      </c>
      <c r="K170" s="3" t="s">
        <v>10076</v>
      </c>
      <c r="L170" s="6" t="s">
        <v>10217</v>
      </c>
      <c r="M170" s="13" t="str">
        <f t="shared" si="2"/>
        <v>Sim</v>
      </c>
      <c r="N170" s="3">
        <v>0</v>
      </c>
      <c r="O170" s="3">
        <v>10</v>
      </c>
    </row>
    <row r="171" spans="1:15" ht="17.25" customHeight="1" x14ac:dyDescent="0.35">
      <c r="A171" s="135"/>
      <c r="B171" s="29" t="s">
        <v>10067</v>
      </c>
      <c r="C171" s="14" t="s">
        <v>10372</v>
      </c>
      <c r="D171" s="10">
        <v>50</v>
      </c>
      <c r="E171" s="11" t="s">
        <v>9690</v>
      </c>
      <c r="F171" s="13" t="s">
        <v>9723</v>
      </c>
      <c r="G171" s="33" t="s">
        <v>10072</v>
      </c>
      <c r="H171" s="35">
        <v>25</v>
      </c>
      <c r="I171" s="35">
        <v>25</v>
      </c>
      <c r="J171" s="9" t="s">
        <v>10191</v>
      </c>
      <c r="K171" s="3" t="s">
        <v>10076</v>
      </c>
      <c r="L171" s="6" t="s">
        <v>10218</v>
      </c>
      <c r="M171" s="13" t="str">
        <f t="shared" si="2"/>
        <v>Sim</v>
      </c>
      <c r="N171" s="3">
        <v>0</v>
      </c>
      <c r="O171" s="3">
        <v>100</v>
      </c>
    </row>
    <row r="172" spans="1:15" ht="17.25" customHeight="1" x14ac:dyDescent="0.35">
      <c r="A172" s="135"/>
      <c r="B172" s="29" t="s">
        <v>10067</v>
      </c>
      <c r="C172" s="14" t="s">
        <v>10373</v>
      </c>
      <c r="D172" s="10">
        <v>51</v>
      </c>
      <c r="E172" s="11" t="s">
        <v>9690</v>
      </c>
      <c r="F172" s="13" t="s">
        <v>9723</v>
      </c>
      <c r="G172" s="33" t="s">
        <v>10075</v>
      </c>
      <c r="H172" s="35">
        <v>50</v>
      </c>
      <c r="I172" s="35">
        <v>50</v>
      </c>
      <c r="J172" s="9" t="s">
        <v>10191</v>
      </c>
      <c r="K172" s="3" t="s">
        <v>10076</v>
      </c>
      <c r="L172" s="6" t="s">
        <v>10219</v>
      </c>
      <c r="M172" s="13" t="str">
        <f t="shared" si="2"/>
        <v>Sim</v>
      </c>
      <c r="N172" s="3">
        <v>0</v>
      </c>
      <c r="O172" s="3">
        <v>500</v>
      </c>
    </row>
    <row r="173" spans="1:15" ht="17.25" customHeight="1" x14ac:dyDescent="0.35">
      <c r="A173" s="135"/>
      <c r="B173" s="29" t="s">
        <v>10067</v>
      </c>
      <c r="C173" s="14" t="s">
        <v>10374</v>
      </c>
      <c r="D173" s="10">
        <v>52</v>
      </c>
      <c r="E173" s="11" t="s">
        <v>9690</v>
      </c>
      <c r="F173" s="13" t="s">
        <v>9723</v>
      </c>
      <c r="G173" s="33" t="s">
        <v>10074</v>
      </c>
      <c r="H173" s="35">
        <v>2250</v>
      </c>
      <c r="I173" s="35">
        <v>2250</v>
      </c>
      <c r="J173" s="9" t="s">
        <v>10191</v>
      </c>
      <c r="K173" s="3" t="s">
        <v>10076</v>
      </c>
      <c r="L173" s="6" t="s">
        <v>10220</v>
      </c>
      <c r="M173" s="13" t="str">
        <f t="shared" si="2"/>
        <v>Sim</v>
      </c>
      <c r="N173" s="3">
        <v>0</v>
      </c>
      <c r="O173" s="3">
        <v>5000</v>
      </c>
    </row>
    <row r="174" spans="1:15" ht="17.25" customHeight="1" x14ac:dyDescent="0.35">
      <c r="A174" s="135"/>
      <c r="B174" s="29" t="s">
        <v>10067</v>
      </c>
      <c r="C174" s="14" t="s">
        <v>10371</v>
      </c>
      <c r="D174" s="10">
        <v>53</v>
      </c>
      <c r="E174" s="11" t="s">
        <v>9690</v>
      </c>
      <c r="F174" s="13" t="s">
        <v>9723</v>
      </c>
      <c r="G174" s="33" t="s">
        <v>10173</v>
      </c>
      <c r="H174" s="35">
        <v>5</v>
      </c>
      <c r="I174" s="35">
        <v>5</v>
      </c>
      <c r="J174" s="9" t="s">
        <v>10191</v>
      </c>
      <c r="K174" s="3" t="s">
        <v>10076</v>
      </c>
      <c r="L174" s="6" t="s">
        <v>10221</v>
      </c>
      <c r="M174" s="13" t="str">
        <f t="shared" si="2"/>
        <v>Sim</v>
      </c>
      <c r="N174" s="3">
        <v>0</v>
      </c>
      <c r="O174" s="3">
        <v>10</v>
      </c>
    </row>
    <row r="175" spans="1:15" ht="17.25" customHeight="1" x14ac:dyDescent="0.35">
      <c r="A175" s="135"/>
      <c r="B175" s="29" t="s">
        <v>10067</v>
      </c>
      <c r="C175" s="14" t="s">
        <v>10375</v>
      </c>
      <c r="D175" s="10">
        <v>54</v>
      </c>
      <c r="E175" s="11" t="s">
        <v>9690</v>
      </c>
      <c r="F175" s="13" t="s">
        <v>9723</v>
      </c>
      <c r="G175" s="33" t="s">
        <v>10072</v>
      </c>
      <c r="H175" s="35">
        <v>25</v>
      </c>
      <c r="I175" s="35">
        <v>25</v>
      </c>
      <c r="J175" s="9" t="s">
        <v>10191</v>
      </c>
      <c r="K175" s="3" t="s">
        <v>10076</v>
      </c>
      <c r="L175" s="6" t="s">
        <v>10222</v>
      </c>
      <c r="M175" s="13" t="str">
        <f t="shared" si="2"/>
        <v>Sim</v>
      </c>
      <c r="N175" s="3">
        <v>0</v>
      </c>
      <c r="O175" s="3">
        <v>100</v>
      </c>
    </row>
    <row r="176" spans="1:15" ht="17.25" customHeight="1" x14ac:dyDescent="0.35">
      <c r="A176" s="135" t="s">
        <v>10377</v>
      </c>
      <c r="B176" s="29" t="s">
        <v>10067</v>
      </c>
      <c r="C176" s="14" t="s">
        <v>10358</v>
      </c>
      <c r="D176" s="10">
        <v>55</v>
      </c>
      <c r="E176" s="11" t="s">
        <v>9690</v>
      </c>
      <c r="F176" s="13" t="s">
        <v>9723</v>
      </c>
      <c r="G176" s="33" t="s">
        <v>10071</v>
      </c>
      <c r="H176" s="35">
        <v>4500000</v>
      </c>
      <c r="I176" s="35">
        <v>4500000</v>
      </c>
      <c r="J176" s="9" t="s">
        <v>10191</v>
      </c>
      <c r="K176" s="3" t="s">
        <v>10076</v>
      </c>
      <c r="L176" s="6" t="s">
        <v>10213</v>
      </c>
      <c r="M176" s="13" t="str">
        <f t="shared" si="1"/>
        <v>Sim</v>
      </c>
      <c r="N176" s="3">
        <v>0</v>
      </c>
      <c r="O176" s="3">
        <v>10000000</v>
      </c>
    </row>
    <row r="177" spans="1:15" ht="17.25" customHeight="1" x14ac:dyDescent="0.35">
      <c r="A177" s="135"/>
      <c r="B177" s="29" t="s">
        <v>10067</v>
      </c>
      <c r="C177" s="14" t="s">
        <v>10359</v>
      </c>
      <c r="D177" s="10">
        <v>56</v>
      </c>
      <c r="E177" s="11" t="s">
        <v>9690</v>
      </c>
      <c r="F177" s="13" t="s">
        <v>9723</v>
      </c>
      <c r="G177" s="33" t="s">
        <v>10072</v>
      </c>
      <c r="H177" s="35">
        <v>25</v>
      </c>
      <c r="I177" s="35">
        <v>25</v>
      </c>
      <c r="J177" s="9" t="s">
        <v>10191</v>
      </c>
      <c r="K177" s="3" t="s">
        <v>10076</v>
      </c>
      <c r="L177" s="6" t="s">
        <v>10214</v>
      </c>
      <c r="M177" s="13" t="str">
        <f t="shared" si="1"/>
        <v>Sim</v>
      </c>
      <c r="N177" s="3">
        <v>0</v>
      </c>
      <c r="O177" s="3">
        <v>500</v>
      </c>
    </row>
    <row r="178" spans="1:15" ht="17.25" customHeight="1" x14ac:dyDescent="0.35">
      <c r="A178" s="135"/>
      <c r="B178" s="29" t="s">
        <v>10067</v>
      </c>
      <c r="C178" s="14" t="s">
        <v>10360</v>
      </c>
      <c r="D178" s="10">
        <v>57</v>
      </c>
      <c r="E178" s="11" t="s">
        <v>9690</v>
      </c>
      <c r="F178" s="13" t="s">
        <v>9723</v>
      </c>
      <c r="G178" s="33" t="s">
        <v>10073</v>
      </c>
      <c r="H178" s="35">
        <v>25</v>
      </c>
      <c r="I178" s="35">
        <v>25</v>
      </c>
      <c r="J178" s="9" t="s">
        <v>10191</v>
      </c>
      <c r="K178" s="3" t="s">
        <v>10076</v>
      </c>
      <c r="L178" s="6" t="s">
        <v>10215</v>
      </c>
      <c r="M178" s="13" t="str">
        <f t="shared" si="1"/>
        <v>Sim</v>
      </c>
      <c r="N178" s="3">
        <v>0</v>
      </c>
      <c r="O178" s="3">
        <v>500</v>
      </c>
    </row>
    <row r="179" spans="1:15" ht="17.25" customHeight="1" x14ac:dyDescent="0.35">
      <c r="A179" s="135"/>
      <c r="B179" s="29" t="s">
        <v>10067</v>
      </c>
      <c r="C179" s="14" t="s">
        <v>10361</v>
      </c>
      <c r="D179" s="10">
        <v>58</v>
      </c>
      <c r="E179" s="11" t="s">
        <v>9690</v>
      </c>
      <c r="F179" s="13" t="s">
        <v>9723</v>
      </c>
      <c r="G179" s="33" t="s">
        <v>10074</v>
      </c>
      <c r="H179" s="35">
        <v>2000</v>
      </c>
      <c r="I179" s="35">
        <v>2000</v>
      </c>
      <c r="J179" s="9" t="s">
        <v>10191</v>
      </c>
      <c r="K179" s="3" t="s">
        <v>10076</v>
      </c>
      <c r="L179" s="6" t="s">
        <v>10216</v>
      </c>
      <c r="M179" s="13" t="str">
        <f t="shared" si="1"/>
        <v>Sim</v>
      </c>
      <c r="N179" s="3">
        <v>0</v>
      </c>
      <c r="O179" s="3">
        <v>5000</v>
      </c>
    </row>
    <row r="180" spans="1:15" ht="17.25" customHeight="1" x14ac:dyDescent="0.35">
      <c r="A180" s="135"/>
      <c r="B180" s="29" t="s">
        <v>10067</v>
      </c>
      <c r="C180" s="14" t="s">
        <v>10362</v>
      </c>
      <c r="D180" s="10">
        <v>59</v>
      </c>
      <c r="E180" s="11" t="s">
        <v>9690</v>
      </c>
      <c r="F180" s="13" t="s">
        <v>9723</v>
      </c>
      <c r="G180" s="33" t="s">
        <v>10173</v>
      </c>
      <c r="H180" s="35">
        <v>10</v>
      </c>
      <c r="I180" s="35">
        <v>10</v>
      </c>
      <c r="J180" s="9" t="s">
        <v>10191</v>
      </c>
      <c r="K180" s="3" t="s">
        <v>10076</v>
      </c>
      <c r="L180" s="6" t="s">
        <v>10217</v>
      </c>
      <c r="M180" s="13" t="str">
        <f t="shared" si="1"/>
        <v>Sim</v>
      </c>
      <c r="N180" s="3">
        <v>0</v>
      </c>
      <c r="O180" s="3">
        <v>10</v>
      </c>
    </row>
    <row r="181" spans="1:15" ht="17.25" customHeight="1" x14ac:dyDescent="0.35">
      <c r="A181" s="135"/>
      <c r="B181" s="29" t="s">
        <v>10067</v>
      </c>
      <c r="C181" s="14" t="s">
        <v>10363</v>
      </c>
      <c r="D181" s="10">
        <v>60</v>
      </c>
      <c r="E181" s="11" t="s">
        <v>9690</v>
      </c>
      <c r="F181" s="13" t="s">
        <v>9723</v>
      </c>
      <c r="G181" s="33" t="s">
        <v>10072</v>
      </c>
      <c r="H181" s="35">
        <v>25</v>
      </c>
      <c r="I181" s="35">
        <v>25</v>
      </c>
      <c r="J181" s="9" t="s">
        <v>10191</v>
      </c>
      <c r="K181" s="3" t="s">
        <v>10076</v>
      </c>
      <c r="L181" s="6" t="s">
        <v>10218</v>
      </c>
      <c r="M181" s="13" t="str">
        <f t="shared" si="1"/>
        <v>Sim</v>
      </c>
      <c r="N181" s="3">
        <v>0</v>
      </c>
      <c r="O181" s="3">
        <v>100</v>
      </c>
    </row>
    <row r="182" spans="1:15" ht="17.25" customHeight="1" x14ac:dyDescent="0.35">
      <c r="A182" s="135"/>
      <c r="B182" s="29" t="s">
        <v>10067</v>
      </c>
      <c r="C182" s="14" t="s">
        <v>10364</v>
      </c>
      <c r="D182" s="10">
        <v>61</v>
      </c>
      <c r="E182" s="11" t="s">
        <v>9690</v>
      </c>
      <c r="F182" s="13" t="s">
        <v>9723</v>
      </c>
      <c r="G182" s="33" t="s">
        <v>10075</v>
      </c>
      <c r="H182" s="35">
        <v>50</v>
      </c>
      <c r="I182" s="35">
        <v>50</v>
      </c>
      <c r="J182" s="9" t="s">
        <v>10191</v>
      </c>
      <c r="K182" s="3" t="s">
        <v>10076</v>
      </c>
      <c r="L182" s="6" t="s">
        <v>10219</v>
      </c>
      <c r="M182" s="13" t="str">
        <f t="shared" si="1"/>
        <v>Sim</v>
      </c>
      <c r="N182" s="3">
        <v>0</v>
      </c>
      <c r="O182" s="3">
        <v>500</v>
      </c>
    </row>
    <row r="183" spans="1:15" ht="17.25" customHeight="1" x14ac:dyDescent="0.35">
      <c r="A183" s="135"/>
      <c r="B183" s="29" t="s">
        <v>10067</v>
      </c>
      <c r="C183" s="14" t="s">
        <v>10365</v>
      </c>
      <c r="D183" s="10">
        <v>62</v>
      </c>
      <c r="E183" s="11" t="s">
        <v>9690</v>
      </c>
      <c r="F183" s="13" t="s">
        <v>9723</v>
      </c>
      <c r="G183" s="33" t="s">
        <v>10074</v>
      </c>
      <c r="H183" s="35">
        <v>2250</v>
      </c>
      <c r="I183" s="35">
        <v>2250</v>
      </c>
      <c r="J183" s="9" t="s">
        <v>10191</v>
      </c>
      <c r="K183" s="3" t="s">
        <v>10076</v>
      </c>
      <c r="L183" s="6" t="s">
        <v>10220</v>
      </c>
      <c r="M183" s="13" t="str">
        <f t="shared" si="1"/>
        <v>Sim</v>
      </c>
      <c r="N183" s="3">
        <v>0</v>
      </c>
      <c r="O183" s="3">
        <v>5000</v>
      </c>
    </row>
    <row r="184" spans="1:15" ht="17.25" customHeight="1" x14ac:dyDescent="0.35">
      <c r="A184" s="135"/>
      <c r="B184" s="29" t="s">
        <v>10067</v>
      </c>
      <c r="C184" s="14" t="s">
        <v>10362</v>
      </c>
      <c r="D184" s="10">
        <v>63</v>
      </c>
      <c r="E184" s="11" t="s">
        <v>9690</v>
      </c>
      <c r="F184" s="13" t="s">
        <v>9723</v>
      </c>
      <c r="G184" s="33" t="s">
        <v>10173</v>
      </c>
      <c r="H184" s="35">
        <v>5</v>
      </c>
      <c r="I184" s="35">
        <v>5</v>
      </c>
      <c r="J184" s="9" t="s">
        <v>10191</v>
      </c>
      <c r="K184" s="3" t="s">
        <v>10076</v>
      </c>
      <c r="L184" s="6" t="s">
        <v>10221</v>
      </c>
      <c r="M184" s="13" t="str">
        <f t="shared" si="1"/>
        <v>Sim</v>
      </c>
      <c r="N184" s="3">
        <v>0</v>
      </c>
      <c r="O184" s="3">
        <v>10</v>
      </c>
    </row>
    <row r="185" spans="1:15" ht="17.25" customHeight="1" x14ac:dyDescent="0.35">
      <c r="A185" s="135"/>
      <c r="B185" s="29" t="s">
        <v>10067</v>
      </c>
      <c r="C185" s="14" t="s">
        <v>10366</v>
      </c>
      <c r="D185" s="10">
        <v>64</v>
      </c>
      <c r="E185" s="11" t="s">
        <v>9690</v>
      </c>
      <c r="F185" s="13" t="s">
        <v>9723</v>
      </c>
      <c r="G185" s="33" t="s">
        <v>10072</v>
      </c>
      <c r="H185" s="35">
        <v>25</v>
      </c>
      <c r="I185" s="35">
        <v>25</v>
      </c>
      <c r="J185" s="9" t="s">
        <v>10191</v>
      </c>
      <c r="K185" s="3" t="s">
        <v>10076</v>
      </c>
      <c r="L185" s="6" t="s">
        <v>10222</v>
      </c>
      <c r="M185" s="13" t="str">
        <f t="shared" si="1"/>
        <v>Sim</v>
      </c>
      <c r="N185" s="3">
        <v>0</v>
      </c>
      <c r="O185" s="3">
        <v>100</v>
      </c>
    </row>
    <row r="186" spans="1:15" ht="17.25" customHeight="1" x14ac:dyDescent="0.35">
      <c r="A186" s="133" t="s">
        <v>9790</v>
      </c>
      <c r="B186" s="30"/>
      <c r="C186" s="18" t="s">
        <v>9791</v>
      </c>
      <c r="D186" s="8" t="s">
        <v>9792</v>
      </c>
      <c r="E186" s="11" t="s">
        <v>9690</v>
      </c>
      <c r="F186" s="13" t="s">
        <v>9723</v>
      </c>
      <c r="G186" s="11" t="s">
        <v>9793</v>
      </c>
      <c r="H186" s="26">
        <v>0</v>
      </c>
      <c r="I186" s="26">
        <v>0</v>
      </c>
      <c r="J186" s="9"/>
      <c r="K186" s="9"/>
      <c r="L186" s="9"/>
      <c r="M186" s="13" t="str">
        <f t="shared" ref="M186:M249" si="3">IF(E186="String",IF(H186&lt;&gt;"","Sim","Não"),IF(AND(H186&gt;=N186,H186&lt;=O186),"Sim","Não"))</f>
        <v>Sim</v>
      </c>
      <c r="N186" s="16">
        <v>0</v>
      </c>
      <c r="O186" s="16">
        <v>0</v>
      </c>
    </row>
    <row r="187" spans="1:15" ht="17.25" customHeight="1" x14ac:dyDescent="0.35">
      <c r="A187" s="133"/>
      <c r="B187" s="30"/>
      <c r="C187" s="18" t="s">
        <v>9794</v>
      </c>
      <c r="D187" s="8" t="s">
        <v>9795</v>
      </c>
      <c r="E187" s="11" t="s">
        <v>9690</v>
      </c>
      <c r="F187" s="13" t="s">
        <v>9723</v>
      </c>
      <c r="G187" s="11" t="s">
        <v>9793</v>
      </c>
      <c r="H187" s="26">
        <v>25</v>
      </c>
      <c r="I187" s="26">
        <v>25</v>
      </c>
      <c r="J187" s="9"/>
      <c r="K187" s="9"/>
      <c r="L187" s="9"/>
      <c r="M187" s="13" t="str">
        <f t="shared" si="3"/>
        <v>Sim</v>
      </c>
      <c r="N187" s="16">
        <v>25</v>
      </c>
      <c r="O187" s="16">
        <v>25</v>
      </c>
    </row>
    <row r="188" spans="1:15" ht="17.25" customHeight="1" x14ac:dyDescent="0.35">
      <c r="A188" s="133"/>
      <c r="B188" s="30"/>
      <c r="C188" s="18" t="s">
        <v>9796</v>
      </c>
      <c r="D188" s="8" t="s">
        <v>9797</v>
      </c>
      <c r="E188" s="11" t="s">
        <v>9690</v>
      </c>
      <c r="F188" s="13" t="s">
        <v>9723</v>
      </c>
      <c r="G188" s="11" t="s">
        <v>9793</v>
      </c>
      <c r="H188" s="26">
        <v>75</v>
      </c>
      <c r="I188" s="26">
        <v>75</v>
      </c>
      <c r="J188" s="9"/>
      <c r="K188" s="9"/>
      <c r="L188" s="9"/>
      <c r="M188" s="13" t="str">
        <f t="shared" si="3"/>
        <v>Sim</v>
      </c>
      <c r="N188" s="16">
        <v>75</v>
      </c>
      <c r="O188" s="16">
        <v>75</v>
      </c>
    </row>
    <row r="189" spans="1:15" ht="17.25" customHeight="1" x14ac:dyDescent="0.35">
      <c r="A189" s="133"/>
      <c r="B189" s="30"/>
      <c r="C189" s="18" t="s">
        <v>9798</v>
      </c>
      <c r="D189" s="8" t="s">
        <v>9799</v>
      </c>
      <c r="E189" s="11" t="s">
        <v>9690</v>
      </c>
      <c r="F189" s="13" t="s">
        <v>9723</v>
      </c>
      <c r="G189" s="11" t="s">
        <v>9793</v>
      </c>
      <c r="H189" s="26">
        <v>150</v>
      </c>
      <c r="I189" s="26">
        <v>150</v>
      </c>
      <c r="M189" s="13" t="str">
        <f t="shared" si="3"/>
        <v>Sim</v>
      </c>
      <c r="N189" s="16">
        <v>150</v>
      </c>
      <c r="O189" s="16">
        <v>150</v>
      </c>
    </row>
    <row r="190" spans="1:15" ht="17.25" customHeight="1" x14ac:dyDescent="0.35">
      <c r="A190" s="133"/>
      <c r="B190" s="30"/>
      <c r="C190" s="18" t="s">
        <v>9800</v>
      </c>
      <c r="D190" s="8" t="s">
        <v>9801</v>
      </c>
      <c r="E190" s="11" t="s">
        <v>9690</v>
      </c>
      <c r="F190" s="13" t="s">
        <v>9723</v>
      </c>
      <c r="G190" s="11" t="s">
        <v>9793</v>
      </c>
      <c r="H190" s="26">
        <v>250</v>
      </c>
      <c r="I190" s="26">
        <v>250</v>
      </c>
      <c r="M190" s="13" t="str">
        <f t="shared" si="3"/>
        <v>Sim</v>
      </c>
      <c r="N190" s="16">
        <v>250</v>
      </c>
      <c r="O190" s="16">
        <v>250</v>
      </c>
    </row>
    <row r="191" spans="1:15" ht="17.25" customHeight="1" x14ac:dyDescent="0.35">
      <c r="A191" s="133"/>
      <c r="B191" s="30"/>
      <c r="C191" s="18" t="s">
        <v>9802</v>
      </c>
      <c r="D191" s="8" t="s">
        <v>9803</v>
      </c>
      <c r="E191" s="11" t="s">
        <v>9690</v>
      </c>
      <c r="F191" s="13" t="s">
        <v>9723</v>
      </c>
      <c r="G191" s="11" t="s">
        <v>9793</v>
      </c>
      <c r="H191" s="26">
        <v>350</v>
      </c>
      <c r="I191" s="26">
        <v>350</v>
      </c>
      <c r="M191" s="13" t="str">
        <f t="shared" si="3"/>
        <v>Sim</v>
      </c>
      <c r="N191" s="16">
        <v>350</v>
      </c>
      <c r="O191" s="16">
        <v>350</v>
      </c>
    </row>
    <row r="192" spans="1:15" ht="17.25" customHeight="1" x14ac:dyDescent="0.35">
      <c r="A192" s="133"/>
      <c r="B192" s="30"/>
      <c r="C192" s="18" t="s">
        <v>9804</v>
      </c>
      <c r="D192" s="8" t="s">
        <v>9805</v>
      </c>
      <c r="E192" s="11" t="s">
        <v>9690</v>
      </c>
      <c r="F192" s="13" t="s">
        <v>9723</v>
      </c>
      <c r="G192" s="11" t="s">
        <v>9793</v>
      </c>
      <c r="H192" s="26">
        <v>700</v>
      </c>
      <c r="I192" s="26">
        <v>700</v>
      </c>
      <c r="M192" s="13" t="str">
        <f t="shared" si="3"/>
        <v>Sim</v>
      </c>
      <c r="N192" s="16">
        <v>700</v>
      </c>
      <c r="O192" s="16">
        <v>700</v>
      </c>
    </row>
    <row r="193" spans="1:15" ht="17.25" customHeight="1" x14ac:dyDescent="0.35">
      <c r="A193" s="133"/>
      <c r="B193" s="30"/>
      <c r="C193" s="18" t="s">
        <v>9806</v>
      </c>
      <c r="D193" s="8" t="s">
        <v>9807</v>
      </c>
      <c r="E193" s="11" t="s">
        <v>9690</v>
      </c>
      <c r="F193" s="13" t="s">
        <v>9723</v>
      </c>
      <c r="G193" s="11" t="s">
        <v>9793</v>
      </c>
      <c r="H193" s="26">
        <v>1250</v>
      </c>
      <c r="I193" s="26">
        <v>1250</v>
      </c>
      <c r="M193" s="13" t="str">
        <f t="shared" si="3"/>
        <v>Sim</v>
      </c>
      <c r="N193" s="16">
        <v>1250</v>
      </c>
      <c r="O193" s="16">
        <v>1250</v>
      </c>
    </row>
    <row r="194" spans="1:15" ht="17.25" customHeight="1" x14ac:dyDescent="0.35">
      <c r="A194" s="133"/>
      <c r="B194" s="30"/>
      <c r="C194" s="18" t="s">
        <v>9808</v>
      </c>
      <c r="D194" s="8" t="s">
        <v>9809</v>
      </c>
      <c r="E194" s="11" t="s">
        <v>9690</v>
      </c>
      <c r="F194" s="13" t="s">
        <v>9723</v>
      </c>
      <c r="G194" s="11" t="s">
        <v>9793</v>
      </c>
      <c r="H194" s="26">
        <v>2500</v>
      </c>
      <c r="I194" s="26">
        <v>2500</v>
      </c>
      <c r="M194" s="13" t="str">
        <f t="shared" si="3"/>
        <v>Sim</v>
      </c>
      <c r="N194" s="16">
        <v>2500</v>
      </c>
      <c r="O194" s="16">
        <v>2500</v>
      </c>
    </row>
    <row r="195" spans="1:15" ht="17.25" customHeight="1" x14ac:dyDescent="0.35">
      <c r="A195" s="133"/>
      <c r="B195" s="30"/>
      <c r="C195" s="18" t="s">
        <v>9810</v>
      </c>
      <c r="D195" s="8" t="s">
        <v>9811</v>
      </c>
      <c r="E195" s="11" t="s">
        <v>9690</v>
      </c>
      <c r="F195" s="13" t="s">
        <v>9723</v>
      </c>
      <c r="G195" s="11" t="s">
        <v>9793</v>
      </c>
      <c r="H195" s="26">
        <v>5000</v>
      </c>
      <c r="I195" s="26">
        <v>5000</v>
      </c>
      <c r="M195" s="13" t="str">
        <f t="shared" si="3"/>
        <v>Sim</v>
      </c>
      <c r="N195" s="16">
        <v>5000</v>
      </c>
      <c r="O195" s="16">
        <v>5000</v>
      </c>
    </row>
    <row r="196" spans="1:15" ht="17.25" customHeight="1" x14ac:dyDescent="0.35">
      <c r="A196" s="133"/>
      <c r="B196" s="30"/>
      <c r="C196" s="18" t="s">
        <v>9812</v>
      </c>
      <c r="D196" s="8" t="s">
        <v>9813</v>
      </c>
      <c r="E196" s="11" t="s">
        <v>9690</v>
      </c>
      <c r="F196" s="13" t="s">
        <v>9723</v>
      </c>
      <c r="G196" s="11" t="s">
        <v>9701</v>
      </c>
      <c r="H196" s="24">
        <v>0</v>
      </c>
      <c r="I196" s="24">
        <v>0</v>
      </c>
      <c r="M196" s="13" t="str">
        <f t="shared" si="3"/>
        <v>Sim</v>
      </c>
      <c r="N196" s="16">
        <v>0</v>
      </c>
      <c r="O196" s="16">
        <v>0</v>
      </c>
    </row>
    <row r="197" spans="1:15" ht="17.25" customHeight="1" x14ac:dyDescent="0.35">
      <c r="A197" s="133"/>
      <c r="B197" s="30"/>
      <c r="C197" s="18" t="s">
        <v>9814</v>
      </c>
      <c r="D197" s="8" t="s">
        <v>9815</v>
      </c>
      <c r="E197" s="11" t="s">
        <v>9690</v>
      </c>
      <c r="F197" s="13" t="s">
        <v>9723</v>
      </c>
      <c r="G197" s="11" t="s">
        <v>9701</v>
      </c>
      <c r="H197" s="24">
        <v>4572.8065095836992</v>
      </c>
      <c r="I197" s="24">
        <v>4572.8065095836992</v>
      </c>
      <c r="M197" s="13" t="str">
        <f t="shared" si="3"/>
        <v>Sim</v>
      </c>
      <c r="N197" s="15">
        <v>3429.6048821877744</v>
      </c>
      <c r="O197" s="15">
        <v>5716.0081369796244</v>
      </c>
    </row>
    <row r="198" spans="1:15" ht="17.25" customHeight="1" x14ac:dyDescent="0.35">
      <c r="A198" s="133"/>
      <c r="B198" s="30"/>
      <c r="C198" s="18" t="s">
        <v>9816</v>
      </c>
      <c r="D198" s="8" t="s">
        <v>9817</v>
      </c>
      <c r="E198" s="11" t="s">
        <v>9690</v>
      </c>
      <c r="F198" s="13" t="s">
        <v>9723</v>
      </c>
      <c r="G198" s="11" t="s">
        <v>9701</v>
      </c>
      <c r="H198" s="24">
        <v>3578.117397670841</v>
      </c>
      <c r="I198" s="24">
        <v>3578.117397670841</v>
      </c>
      <c r="M198" s="13" t="str">
        <f t="shared" si="3"/>
        <v>Sim</v>
      </c>
      <c r="N198" s="15">
        <v>2683.5880482531306</v>
      </c>
      <c r="O198" s="15">
        <v>4472.6467470885509</v>
      </c>
    </row>
    <row r="199" spans="1:15" ht="17.25" customHeight="1" x14ac:dyDescent="0.35">
      <c r="A199" s="133"/>
      <c r="B199" s="30"/>
      <c r="C199" s="18" t="s">
        <v>9818</v>
      </c>
      <c r="D199" s="8" t="s">
        <v>9819</v>
      </c>
      <c r="E199" s="11" t="s">
        <v>9690</v>
      </c>
      <c r="F199" s="13" t="s">
        <v>9723</v>
      </c>
      <c r="G199" s="11" t="s">
        <v>9701</v>
      </c>
      <c r="H199" s="24">
        <v>3140.2033317437476</v>
      </c>
      <c r="I199" s="24">
        <v>3140.2033317437476</v>
      </c>
      <c r="M199" s="13" t="str">
        <f t="shared" si="3"/>
        <v>Sim</v>
      </c>
      <c r="N199" s="15">
        <v>2355.1524988078108</v>
      </c>
      <c r="O199" s="15">
        <v>3925.2541646796844</v>
      </c>
    </row>
    <row r="200" spans="1:15" ht="17.25" customHeight="1" x14ac:dyDescent="0.35">
      <c r="A200" s="133"/>
      <c r="B200" s="30"/>
      <c r="C200" s="18" t="s">
        <v>9820</v>
      </c>
      <c r="D200" s="8" t="s">
        <v>9821</v>
      </c>
      <c r="E200" s="11" t="s">
        <v>9690</v>
      </c>
      <c r="F200" s="13" t="s">
        <v>9723</v>
      </c>
      <c r="G200" s="11" t="s">
        <v>9701</v>
      </c>
      <c r="H200" s="24">
        <v>2384.1580606429065</v>
      </c>
      <c r="I200" s="24">
        <v>2384.1580606429065</v>
      </c>
      <c r="M200" s="13" t="str">
        <f t="shared" si="3"/>
        <v>Sim</v>
      </c>
      <c r="N200" s="15">
        <v>1788.1185454821798</v>
      </c>
      <c r="O200" s="15">
        <v>2980.1975758036333</v>
      </c>
    </row>
    <row r="201" spans="1:15" ht="17.25" customHeight="1" x14ac:dyDescent="0.35">
      <c r="A201" s="133"/>
      <c r="B201" s="30"/>
      <c r="C201" s="18" t="s">
        <v>9822</v>
      </c>
      <c r="D201" s="8" t="s">
        <v>9823</v>
      </c>
      <c r="E201" s="11" t="s">
        <v>9690</v>
      </c>
      <c r="F201" s="13" t="s">
        <v>9723</v>
      </c>
      <c r="G201" s="11" t="s">
        <v>9701</v>
      </c>
      <c r="H201" s="24">
        <v>2051.2096531725124</v>
      </c>
      <c r="I201" s="24">
        <v>2051.2096531725124</v>
      </c>
      <c r="M201" s="13" t="str">
        <f t="shared" si="3"/>
        <v>Sim</v>
      </c>
      <c r="N201" s="15">
        <v>1538.4072398793842</v>
      </c>
      <c r="O201" s="15">
        <v>2564.0120664656406</v>
      </c>
    </row>
    <row r="202" spans="1:15" ht="17.25" customHeight="1" x14ac:dyDescent="0.35">
      <c r="A202" s="133"/>
      <c r="B202" s="30"/>
      <c r="C202" s="18" t="s">
        <v>9824</v>
      </c>
      <c r="D202" s="8" t="s">
        <v>9825</v>
      </c>
      <c r="E202" s="11" t="s">
        <v>9690</v>
      </c>
      <c r="F202" s="13" t="s">
        <v>9723</v>
      </c>
      <c r="G202" s="11" t="s">
        <v>9701</v>
      </c>
      <c r="H202" s="24">
        <v>1637.8810466364127</v>
      </c>
      <c r="I202" s="24">
        <v>1637.8810466364127</v>
      </c>
      <c r="M202" s="13" t="str">
        <f t="shared" si="3"/>
        <v>Sim</v>
      </c>
      <c r="N202" s="15">
        <v>1228.4107849773095</v>
      </c>
      <c r="O202" s="15">
        <v>2047.351308295516</v>
      </c>
    </row>
    <row r="203" spans="1:15" ht="17.25" customHeight="1" x14ac:dyDescent="0.35">
      <c r="A203" s="133"/>
      <c r="B203" s="30"/>
      <c r="C203" s="18" t="s">
        <v>9826</v>
      </c>
      <c r="D203" s="8" t="s">
        <v>9827</v>
      </c>
      <c r="E203" s="11" t="s">
        <v>9690</v>
      </c>
      <c r="F203" s="13" t="s">
        <v>9723</v>
      </c>
      <c r="G203" s="11" t="s">
        <v>9701</v>
      </c>
      <c r="H203" s="24">
        <v>1575.9559653452941</v>
      </c>
      <c r="I203" s="24">
        <v>1575.9559653452941</v>
      </c>
      <c r="M203" s="13" t="str">
        <f t="shared" si="3"/>
        <v>Sim</v>
      </c>
      <c r="N203" s="15">
        <v>1181.9669740089705</v>
      </c>
      <c r="O203" s="15">
        <v>1969.9449566816177</v>
      </c>
    </row>
    <row r="204" spans="1:15" ht="17.25" customHeight="1" x14ac:dyDescent="0.35">
      <c r="A204" s="133"/>
      <c r="B204" s="30"/>
      <c r="C204" s="18" t="s">
        <v>9828</v>
      </c>
      <c r="D204" s="8" t="s">
        <v>9829</v>
      </c>
      <c r="E204" s="11" t="s">
        <v>9690</v>
      </c>
      <c r="F204" s="13" t="s">
        <v>9723</v>
      </c>
      <c r="G204" s="11" t="s">
        <v>9701</v>
      </c>
      <c r="H204" s="24">
        <v>1218.0200710014474</v>
      </c>
      <c r="I204" s="24">
        <v>1218.0200710014474</v>
      </c>
      <c r="M204" s="13" t="str">
        <f t="shared" si="3"/>
        <v>Sim</v>
      </c>
      <c r="N204" s="15">
        <v>913.51505325108553</v>
      </c>
      <c r="O204" s="15">
        <v>1522.5250887518091</v>
      </c>
    </row>
    <row r="205" spans="1:15" ht="17.25" customHeight="1" x14ac:dyDescent="0.35">
      <c r="A205" s="133"/>
      <c r="B205" s="30"/>
      <c r="C205" s="18" t="s">
        <v>9830</v>
      </c>
      <c r="D205" s="8" t="s">
        <v>9831</v>
      </c>
      <c r="E205" s="11" t="s">
        <v>9690</v>
      </c>
      <c r="F205" s="13" t="s">
        <v>9723</v>
      </c>
      <c r="G205" s="11" t="s">
        <v>9701</v>
      </c>
      <c r="H205" s="24">
        <v>742.96386883270225</v>
      </c>
      <c r="I205" s="24">
        <v>742.96386883270225</v>
      </c>
      <c r="M205" s="13" t="str">
        <f t="shared" si="3"/>
        <v>Sim</v>
      </c>
      <c r="N205" s="15">
        <v>557.22290162452668</v>
      </c>
      <c r="O205" s="15">
        <v>928.70483604087781</v>
      </c>
    </row>
    <row r="206" spans="1:15" ht="17.25" customHeight="1" x14ac:dyDescent="0.35">
      <c r="A206" s="133"/>
      <c r="B206" s="30"/>
      <c r="C206" s="18" t="s">
        <v>9832</v>
      </c>
      <c r="D206" s="8" t="s">
        <v>9833</v>
      </c>
      <c r="E206" s="11" t="s">
        <v>9690</v>
      </c>
      <c r="F206" s="13" t="s">
        <v>9723</v>
      </c>
      <c r="G206" s="11" t="s">
        <v>9701</v>
      </c>
      <c r="H206" s="24">
        <v>0</v>
      </c>
      <c r="I206" s="24">
        <v>0</v>
      </c>
      <c r="M206" s="13" t="str">
        <f t="shared" si="3"/>
        <v>Sim</v>
      </c>
      <c r="N206" s="15">
        <v>0</v>
      </c>
      <c r="O206" s="15">
        <v>0</v>
      </c>
    </row>
    <row r="207" spans="1:15" ht="17.25" customHeight="1" x14ac:dyDescent="0.35">
      <c r="A207" s="133"/>
      <c r="B207" s="30"/>
      <c r="C207" s="18" t="s">
        <v>9834</v>
      </c>
      <c r="D207" s="8" t="s">
        <v>9835</v>
      </c>
      <c r="E207" s="11" t="s">
        <v>9690</v>
      </c>
      <c r="F207" s="13" t="s">
        <v>9723</v>
      </c>
      <c r="G207" s="11" t="s">
        <v>9701</v>
      </c>
      <c r="H207" s="24">
        <v>4603</v>
      </c>
      <c r="I207" s="24">
        <v>4603</v>
      </c>
      <c r="M207" s="13" t="str">
        <f t="shared" si="3"/>
        <v>Sim</v>
      </c>
      <c r="N207" s="15">
        <v>3452.25</v>
      </c>
      <c r="O207" s="15">
        <v>5753.75</v>
      </c>
    </row>
    <row r="208" spans="1:15" ht="17.25" customHeight="1" x14ac:dyDescent="0.35">
      <c r="A208" s="133"/>
      <c r="B208" s="30"/>
      <c r="C208" s="18" t="s">
        <v>9836</v>
      </c>
      <c r="D208" s="8" t="s">
        <v>9837</v>
      </c>
      <c r="E208" s="11" t="s">
        <v>9690</v>
      </c>
      <c r="F208" s="13" t="s">
        <v>9723</v>
      </c>
      <c r="G208" s="11" t="s">
        <v>9701</v>
      </c>
      <c r="H208" s="24">
        <v>3609</v>
      </c>
      <c r="I208" s="24">
        <v>3609</v>
      </c>
      <c r="M208" s="13" t="str">
        <f t="shared" si="3"/>
        <v>Sim</v>
      </c>
      <c r="N208" s="15">
        <v>2706.75</v>
      </c>
      <c r="O208" s="15">
        <v>4511.25</v>
      </c>
    </row>
    <row r="209" spans="1:15" ht="17.25" customHeight="1" x14ac:dyDescent="0.35">
      <c r="A209" s="133"/>
      <c r="B209" s="30"/>
      <c r="C209" s="18" t="s">
        <v>9838</v>
      </c>
      <c r="D209" s="8" t="s">
        <v>9839</v>
      </c>
      <c r="E209" s="11" t="s">
        <v>9690</v>
      </c>
      <c r="F209" s="13" t="s">
        <v>9723</v>
      </c>
      <c r="G209" s="11" t="s">
        <v>9701</v>
      </c>
      <c r="H209" s="24">
        <v>2305</v>
      </c>
      <c r="I209" s="24">
        <v>2305</v>
      </c>
      <c r="M209" s="13" t="str">
        <f t="shared" si="3"/>
        <v>Sim</v>
      </c>
      <c r="N209" s="15">
        <v>1728.75</v>
      </c>
      <c r="O209" s="15">
        <v>2881.25</v>
      </c>
    </row>
    <row r="210" spans="1:15" ht="17.25" customHeight="1" x14ac:dyDescent="0.35">
      <c r="A210" s="133"/>
      <c r="B210" s="30"/>
      <c r="C210" s="18" t="s">
        <v>9840</v>
      </c>
      <c r="D210" s="8" t="s">
        <v>9841</v>
      </c>
      <c r="E210" s="11" t="s">
        <v>9690</v>
      </c>
      <c r="F210" s="13" t="s">
        <v>9723</v>
      </c>
      <c r="G210" s="11" t="s">
        <v>9701</v>
      </c>
      <c r="H210" s="24">
        <v>1701</v>
      </c>
      <c r="I210" s="24">
        <v>1701</v>
      </c>
      <c r="M210" s="13" t="str">
        <f t="shared" si="3"/>
        <v>Sim</v>
      </c>
      <c r="N210" s="15">
        <v>1275.75</v>
      </c>
      <c r="O210" s="15">
        <v>2126.25</v>
      </c>
    </row>
    <row r="211" spans="1:15" ht="17.25" customHeight="1" x14ac:dyDescent="0.35">
      <c r="A211" s="133"/>
      <c r="B211" s="30"/>
      <c r="C211" s="18" t="s">
        <v>9842</v>
      </c>
      <c r="D211" s="8" t="s">
        <v>9843</v>
      </c>
      <c r="E211" s="11" t="s">
        <v>9690</v>
      </c>
      <c r="F211" s="13" t="s">
        <v>9723</v>
      </c>
      <c r="G211" s="11" t="s">
        <v>9701</v>
      </c>
      <c r="H211" s="24">
        <v>1483</v>
      </c>
      <c r="I211" s="24">
        <v>1483</v>
      </c>
      <c r="M211" s="13" t="str">
        <f t="shared" si="3"/>
        <v>Sim</v>
      </c>
      <c r="N211" s="15">
        <v>1112.25</v>
      </c>
      <c r="O211" s="15">
        <v>1853.75</v>
      </c>
    </row>
    <row r="212" spans="1:15" ht="17.25" customHeight="1" x14ac:dyDescent="0.35">
      <c r="A212" s="133"/>
      <c r="B212" s="30"/>
      <c r="C212" s="18" t="s">
        <v>9844</v>
      </c>
      <c r="D212" s="8" t="s">
        <v>9845</v>
      </c>
      <c r="E212" s="11" t="s">
        <v>9690</v>
      </c>
      <c r="F212" s="13" t="s">
        <v>9723</v>
      </c>
      <c r="G212" s="11" t="s">
        <v>9701</v>
      </c>
      <c r="H212" s="24">
        <v>1174</v>
      </c>
      <c r="I212" s="24">
        <v>1174</v>
      </c>
      <c r="M212" s="13" t="str">
        <f t="shared" si="3"/>
        <v>Sim</v>
      </c>
      <c r="N212" s="15">
        <v>880.5</v>
      </c>
      <c r="O212" s="15">
        <v>1467.5</v>
      </c>
    </row>
    <row r="213" spans="1:15" ht="17.25" customHeight="1" x14ac:dyDescent="0.35">
      <c r="A213" s="133"/>
      <c r="B213" s="30"/>
      <c r="C213" s="18" t="s">
        <v>9846</v>
      </c>
      <c r="D213" s="8" t="s">
        <v>9847</v>
      </c>
      <c r="E213" s="11" t="s">
        <v>9690</v>
      </c>
      <c r="F213" s="13" t="s">
        <v>9723</v>
      </c>
      <c r="G213" s="11" t="s">
        <v>9701</v>
      </c>
      <c r="H213" s="24">
        <v>1071</v>
      </c>
      <c r="I213" s="24">
        <v>1071</v>
      </c>
      <c r="M213" s="13" t="str">
        <f t="shared" si="3"/>
        <v>Sim</v>
      </c>
      <c r="N213" s="15">
        <v>803.25</v>
      </c>
      <c r="O213" s="15">
        <v>1338.75</v>
      </c>
    </row>
    <row r="214" spans="1:15" ht="17.25" customHeight="1" x14ac:dyDescent="0.35">
      <c r="A214" s="133"/>
      <c r="B214" s="30"/>
      <c r="C214" s="18" t="s">
        <v>9848</v>
      </c>
      <c r="D214" s="8" t="s">
        <v>9849</v>
      </c>
      <c r="E214" s="11" t="s">
        <v>9690</v>
      </c>
      <c r="F214" s="13" t="s">
        <v>9723</v>
      </c>
      <c r="G214" s="11" t="s">
        <v>9701</v>
      </c>
      <c r="H214" s="24">
        <v>789</v>
      </c>
      <c r="I214" s="24">
        <v>789</v>
      </c>
      <c r="M214" s="13" t="str">
        <f t="shared" si="3"/>
        <v>Sim</v>
      </c>
      <c r="N214" s="15">
        <v>591.75</v>
      </c>
      <c r="O214" s="15">
        <v>986.25</v>
      </c>
    </row>
    <row r="215" spans="1:15" ht="17.25" customHeight="1" x14ac:dyDescent="0.35">
      <c r="A215" s="133"/>
      <c r="B215" s="30"/>
      <c r="C215" s="18" t="s">
        <v>9850</v>
      </c>
      <c r="D215" s="8" t="s">
        <v>9851</v>
      </c>
      <c r="E215" s="11" t="s">
        <v>9690</v>
      </c>
      <c r="F215" s="13" t="s">
        <v>9723</v>
      </c>
      <c r="G215" s="11" t="s">
        <v>9701</v>
      </c>
      <c r="H215" s="24">
        <v>161</v>
      </c>
      <c r="I215" s="24">
        <v>161</v>
      </c>
      <c r="M215" s="13" t="str">
        <f t="shared" si="3"/>
        <v>Sim</v>
      </c>
      <c r="N215" s="15">
        <v>120.75</v>
      </c>
      <c r="O215" s="15">
        <v>201.25</v>
      </c>
    </row>
    <row r="216" spans="1:15" ht="17.25" customHeight="1" x14ac:dyDescent="0.35">
      <c r="A216" s="133"/>
      <c r="B216" s="30"/>
      <c r="C216" s="18" t="s">
        <v>9852</v>
      </c>
      <c r="D216" s="8" t="s">
        <v>9853</v>
      </c>
      <c r="E216" s="11" t="s">
        <v>9690</v>
      </c>
      <c r="F216" s="13" t="s">
        <v>9723</v>
      </c>
      <c r="G216" s="11" t="s">
        <v>9701</v>
      </c>
      <c r="H216" s="24">
        <v>0</v>
      </c>
      <c r="I216" s="24">
        <v>0</v>
      </c>
      <c r="M216" s="13" t="str">
        <f t="shared" si="3"/>
        <v>Sim</v>
      </c>
      <c r="N216" s="15">
        <v>0</v>
      </c>
      <c r="O216" s="15">
        <v>0</v>
      </c>
    </row>
    <row r="217" spans="1:15" ht="17.25" customHeight="1" x14ac:dyDescent="0.35">
      <c r="A217" s="133"/>
      <c r="B217" s="30"/>
      <c r="C217" s="18" t="s">
        <v>9854</v>
      </c>
      <c r="D217" s="8" t="s">
        <v>9855</v>
      </c>
      <c r="E217" s="11" t="s">
        <v>9690</v>
      </c>
      <c r="F217" s="13" t="s">
        <v>9723</v>
      </c>
      <c r="G217" s="11" t="s">
        <v>9701</v>
      </c>
      <c r="H217" s="24">
        <v>5968</v>
      </c>
      <c r="I217" s="24">
        <v>5968</v>
      </c>
      <c r="M217" s="13" t="str">
        <f t="shared" si="3"/>
        <v>Sim</v>
      </c>
      <c r="N217" s="15">
        <v>4476</v>
      </c>
      <c r="O217" s="15">
        <v>7460</v>
      </c>
    </row>
    <row r="218" spans="1:15" ht="17.25" customHeight="1" x14ac:dyDescent="0.35">
      <c r="A218" s="133"/>
      <c r="B218" s="30"/>
      <c r="C218" s="18" t="s">
        <v>9856</v>
      </c>
      <c r="D218" s="8" t="s">
        <v>9857</v>
      </c>
      <c r="E218" s="11" t="s">
        <v>9690</v>
      </c>
      <c r="F218" s="13" t="s">
        <v>9723</v>
      </c>
      <c r="G218" s="11" t="s">
        <v>9701</v>
      </c>
      <c r="H218" s="24">
        <v>4894</v>
      </c>
      <c r="I218" s="24">
        <v>4894</v>
      </c>
      <c r="M218" s="13" t="str">
        <f t="shared" si="3"/>
        <v>Sim</v>
      </c>
      <c r="N218" s="15">
        <v>3670.5</v>
      </c>
      <c r="O218" s="15">
        <v>6117.5</v>
      </c>
    </row>
    <row r="219" spans="1:15" ht="17.25" customHeight="1" x14ac:dyDescent="0.35">
      <c r="A219" s="133"/>
      <c r="B219" s="30"/>
      <c r="C219" s="18" t="s">
        <v>9858</v>
      </c>
      <c r="D219" s="8" t="s">
        <v>9859</v>
      </c>
      <c r="E219" s="11" t="s">
        <v>9690</v>
      </c>
      <c r="F219" s="13" t="s">
        <v>9723</v>
      </c>
      <c r="G219" s="11" t="s">
        <v>9701</v>
      </c>
      <c r="H219" s="24">
        <v>3365</v>
      </c>
      <c r="I219" s="24">
        <v>3365</v>
      </c>
      <c r="M219" s="13" t="str">
        <f t="shared" si="3"/>
        <v>Sim</v>
      </c>
      <c r="N219" s="15">
        <v>2523.75</v>
      </c>
      <c r="O219" s="15">
        <v>4206.25</v>
      </c>
    </row>
    <row r="220" spans="1:15" ht="17.25" customHeight="1" x14ac:dyDescent="0.35">
      <c r="A220" s="133"/>
      <c r="B220" s="30"/>
      <c r="C220" s="18" t="s">
        <v>9860</v>
      </c>
      <c r="D220" s="8" t="s">
        <v>9861</v>
      </c>
      <c r="E220" s="11" t="s">
        <v>9690</v>
      </c>
      <c r="F220" s="13" t="s">
        <v>9723</v>
      </c>
      <c r="G220" s="11" t="s">
        <v>9701</v>
      </c>
      <c r="H220" s="24">
        <v>2848</v>
      </c>
      <c r="I220" s="24">
        <v>2848</v>
      </c>
      <c r="M220" s="13" t="str">
        <f t="shared" si="3"/>
        <v>Sim</v>
      </c>
      <c r="N220" s="15">
        <v>2136</v>
      </c>
      <c r="O220" s="15">
        <v>3560</v>
      </c>
    </row>
    <row r="221" spans="1:15" ht="17.25" customHeight="1" x14ac:dyDescent="0.35">
      <c r="A221" s="133"/>
      <c r="B221" s="30"/>
      <c r="C221" s="18" t="s">
        <v>9862</v>
      </c>
      <c r="D221" s="8" t="s">
        <v>9863</v>
      </c>
      <c r="E221" s="11" t="s">
        <v>9690</v>
      </c>
      <c r="F221" s="13" t="s">
        <v>9723</v>
      </c>
      <c r="G221" s="11" t="s">
        <v>9701</v>
      </c>
      <c r="H221" s="24">
        <v>2651</v>
      </c>
      <c r="I221" s="24">
        <v>2651</v>
      </c>
      <c r="M221" s="13" t="str">
        <f t="shared" si="3"/>
        <v>Sim</v>
      </c>
      <c r="N221" s="15">
        <v>1988.25</v>
      </c>
      <c r="O221" s="15">
        <v>3313.75</v>
      </c>
    </row>
    <row r="222" spans="1:15" ht="17.25" customHeight="1" x14ac:dyDescent="0.35">
      <c r="A222" s="133"/>
      <c r="B222" s="30"/>
      <c r="C222" s="18" t="s">
        <v>9864</v>
      </c>
      <c r="D222" s="8" t="s">
        <v>9865</v>
      </c>
      <c r="E222" s="11" t="s">
        <v>9690</v>
      </c>
      <c r="F222" s="13" t="s">
        <v>9723</v>
      </c>
      <c r="G222" s="11" t="s">
        <v>9701</v>
      </c>
      <c r="H222" s="24">
        <v>1802</v>
      </c>
      <c r="I222" s="24">
        <v>1802</v>
      </c>
      <c r="M222" s="13" t="str">
        <f t="shared" si="3"/>
        <v>Sim</v>
      </c>
      <c r="N222" s="15">
        <v>1351.5</v>
      </c>
      <c r="O222" s="15">
        <v>2252.5</v>
      </c>
    </row>
    <row r="223" spans="1:15" ht="17.25" customHeight="1" x14ac:dyDescent="0.35">
      <c r="A223" s="133"/>
      <c r="B223" s="30"/>
      <c r="C223" s="18" t="s">
        <v>9866</v>
      </c>
      <c r="D223" s="8" t="s">
        <v>9867</v>
      </c>
      <c r="E223" s="11" t="s">
        <v>9690</v>
      </c>
      <c r="F223" s="13" t="s">
        <v>9723</v>
      </c>
      <c r="G223" s="11" t="s">
        <v>9701</v>
      </c>
      <c r="H223" s="24">
        <v>1668</v>
      </c>
      <c r="I223" s="24">
        <v>1668</v>
      </c>
      <c r="M223" s="13" t="str">
        <f t="shared" si="3"/>
        <v>Sim</v>
      </c>
      <c r="N223" s="15">
        <v>1251</v>
      </c>
      <c r="O223" s="15">
        <v>2085</v>
      </c>
    </row>
    <row r="224" spans="1:15" ht="17.25" customHeight="1" x14ac:dyDescent="0.35">
      <c r="A224" s="133"/>
      <c r="B224" s="30"/>
      <c r="C224" s="18" t="s">
        <v>9868</v>
      </c>
      <c r="D224" s="8" t="s">
        <v>9869</v>
      </c>
      <c r="E224" s="11" t="s">
        <v>9690</v>
      </c>
      <c r="F224" s="13" t="s">
        <v>9723</v>
      </c>
      <c r="G224" s="11" t="s">
        <v>9701</v>
      </c>
      <c r="H224" s="24">
        <v>1600</v>
      </c>
      <c r="I224" s="24">
        <v>1600</v>
      </c>
      <c r="M224" s="13" t="str">
        <f t="shared" si="3"/>
        <v>Sim</v>
      </c>
      <c r="N224" s="15">
        <v>1200</v>
      </c>
      <c r="O224" s="15">
        <v>2000</v>
      </c>
    </row>
    <row r="225" spans="1:15" ht="17.25" customHeight="1" x14ac:dyDescent="0.35">
      <c r="A225" s="133"/>
      <c r="B225" s="30"/>
      <c r="C225" s="18" t="s">
        <v>9870</v>
      </c>
      <c r="D225" s="8" t="s">
        <v>9871</v>
      </c>
      <c r="E225" s="11" t="s">
        <v>9690</v>
      </c>
      <c r="F225" s="13" t="s">
        <v>9723</v>
      </c>
      <c r="G225" s="11" t="s">
        <v>9701</v>
      </c>
      <c r="H225" s="24">
        <v>144</v>
      </c>
      <c r="I225" s="24">
        <v>144</v>
      </c>
      <c r="M225" s="13" t="str">
        <f t="shared" si="3"/>
        <v>Sim</v>
      </c>
      <c r="N225" s="15">
        <v>108</v>
      </c>
      <c r="O225" s="15">
        <v>180</v>
      </c>
    </row>
    <row r="226" spans="1:15" ht="17.25" customHeight="1" x14ac:dyDescent="0.35">
      <c r="A226" s="133"/>
      <c r="B226" s="30"/>
      <c r="C226" s="18" t="s">
        <v>9872</v>
      </c>
      <c r="D226" s="8" t="s">
        <v>9873</v>
      </c>
      <c r="E226" s="11" t="s">
        <v>9690</v>
      </c>
      <c r="F226" s="13" t="s">
        <v>9723</v>
      </c>
      <c r="G226" s="11" t="s">
        <v>9701</v>
      </c>
      <c r="H226" s="24">
        <v>0</v>
      </c>
      <c r="I226" s="24">
        <v>0</v>
      </c>
      <c r="M226" s="13" t="str">
        <f t="shared" si="3"/>
        <v>Sim</v>
      </c>
      <c r="N226" s="15">
        <v>0</v>
      </c>
      <c r="O226" s="15">
        <v>0</v>
      </c>
    </row>
    <row r="227" spans="1:15" ht="17.25" customHeight="1" x14ac:dyDescent="0.35">
      <c r="A227" s="133"/>
      <c r="B227" s="30"/>
      <c r="C227" s="18" t="s">
        <v>9874</v>
      </c>
      <c r="D227" s="8" t="s">
        <v>9875</v>
      </c>
      <c r="E227" s="11" t="s">
        <v>9690</v>
      </c>
      <c r="F227" s="13" t="s">
        <v>9723</v>
      </c>
      <c r="G227" s="11" t="s">
        <v>9701</v>
      </c>
      <c r="H227" s="24">
        <v>12934</v>
      </c>
      <c r="I227" s="24">
        <v>12934</v>
      </c>
      <c r="M227" s="13" t="str">
        <f t="shared" si="3"/>
        <v>Sim</v>
      </c>
      <c r="N227" s="15">
        <v>9700.5</v>
      </c>
      <c r="O227" s="15">
        <v>16167.5</v>
      </c>
    </row>
    <row r="228" spans="1:15" ht="17.25" customHeight="1" x14ac:dyDescent="0.35">
      <c r="A228" s="133"/>
      <c r="B228" s="30"/>
      <c r="C228" s="18" t="s">
        <v>9876</v>
      </c>
      <c r="D228" s="8" t="s">
        <v>9877</v>
      </c>
      <c r="E228" s="11" t="s">
        <v>9690</v>
      </c>
      <c r="F228" s="13" t="s">
        <v>9723</v>
      </c>
      <c r="G228" s="11" t="s">
        <v>9701</v>
      </c>
      <c r="H228" s="24">
        <v>7226</v>
      </c>
      <c r="I228" s="24">
        <v>7226</v>
      </c>
      <c r="M228" s="13" t="str">
        <f t="shared" si="3"/>
        <v>Sim</v>
      </c>
      <c r="N228" s="15">
        <v>5419.5</v>
      </c>
      <c r="O228" s="15">
        <v>9032.5</v>
      </c>
    </row>
    <row r="229" spans="1:15" ht="17.25" customHeight="1" x14ac:dyDescent="0.35">
      <c r="A229" s="133"/>
      <c r="B229" s="30"/>
      <c r="C229" s="18" t="s">
        <v>9878</v>
      </c>
      <c r="D229" s="8" t="s">
        <v>9879</v>
      </c>
      <c r="E229" s="11" t="s">
        <v>9690</v>
      </c>
      <c r="F229" s="13" t="s">
        <v>9723</v>
      </c>
      <c r="G229" s="11" t="s">
        <v>9701</v>
      </c>
      <c r="H229" s="24">
        <v>5724</v>
      </c>
      <c r="I229" s="24">
        <v>5724</v>
      </c>
      <c r="M229" s="13" t="str">
        <f t="shared" si="3"/>
        <v>Sim</v>
      </c>
      <c r="N229" s="15">
        <v>4293</v>
      </c>
      <c r="O229" s="15">
        <v>7155</v>
      </c>
    </row>
    <row r="230" spans="1:15" ht="17.25" customHeight="1" x14ac:dyDescent="0.35">
      <c r="A230" s="133"/>
      <c r="B230" s="30"/>
      <c r="C230" s="18" t="s">
        <v>9880</v>
      </c>
      <c r="D230" s="8" t="s">
        <v>9881</v>
      </c>
      <c r="E230" s="11" t="s">
        <v>9690</v>
      </c>
      <c r="F230" s="13" t="s">
        <v>9723</v>
      </c>
      <c r="G230" s="11" t="s">
        <v>9701</v>
      </c>
      <c r="H230" s="24">
        <v>5037</v>
      </c>
      <c r="I230" s="24">
        <v>5037</v>
      </c>
      <c r="M230" s="13" t="str">
        <f t="shared" si="3"/>
        <v>Sim</v>
      </c>
      <c r="N230" s="15">
        <v>3777.75</v>
      </c>
      <c r="O230" s="15">
        <v>6296.25</v>
      </c>
    </row>
    <row r="231" spans="1:15" ht="17.25" customHeight="1" x14ac:dyDescent="0.35">
      <c r="A231" s="133"/>
      <c r="B231" s="30"/>
      <c r="C231" s="18" t="s">
        <v>9882</v>
      </c>
      <c r="D231" s="8" t="s">
        <v>9883</v>
      </c>
      <c r="E231" s="11" t="s">
        <v>9690</v>
      </c>
      <c r="F231" s="13" t="s">
        <v>9723</v>
      </c>
      <c r="G231" s="11" t="s">
        <v>9701</v>
      </c>
      <c r="H231" s="24">
        <v>4674</v>
      </c>
      <c r="I231" s="24">
        <v>4674</v>
      </c>
      <c r="M231" s="13" t="str">
        <f t="shared" si="3"/>
        <v>Sim</v>
      </c>
      <c r="N231" s="15">
        <v>3505.5</v>
      </c>
      <c r="O231" s="15">
        <v>5842.5</v>
      </c>
    </row>
    <row r="232" spans="1:15" ht="17.25" customHeight="1" x14ac:dyDescent="0.35">
      <c r="A232" s="133"/>
      <c r="B232" s="30"/>
      <c r="C232" s="18" t="s">
        <v>9884</v>
      </c>
      <c r="D232" s="8" t="s">
        <v>9885</v>
      </c>
      <c r="E232" s="11" t="s">
        <v>9690</v>
      </c>
      <c r="F232" s="13" t="s">
        <v>9723</v>
      </c>
      <c r="G232" s="11" t="s">
        <v>9701</v>
      </c>
      <c r="H232" s="24">
        <v>3947</v>
      </c>
      <c r="I232" s="24">
        <v>3947</v>
      </c>
      <c r="M232" s="13" t="str">
        <f t="shared" si="3"/>
        <v>Sim</v>
      </c>
      <c r="N232" s="15">
        <v>2960.25</v>
      </c>
      <c r="O232" s="15">
        <v>4933.75</v>
      </c>
    </row>
    <row r="233" spans="1:15" ht="17.25" customHeight="1" x14ac:dyDescent="0.35">
      <c r="A233" s="133"/>
      <c r="B233" s="30"/>
      <c r="C233" s="18" t="s">
        <v>9886</v>
      </c>
      <c r="D233" s="8" t="s">
        <v>9887</v>
      </c>
      <c r="E233" s="11" t="s">
        <v>9690</v>
      </c>
      <c r="F233" s="13" t="s">
        <v>9723</v>
      </c>
      <c r="G233" s="11" t="s">
        <v>9701</v>
      </c>
      <c r="H233" s="24">
        <v>4031</v>
      </c>
      <c r="I233" s="24">
        <v>4031</v>
      </c>
      <c r="M233" s="13" t="str">
        <f t="shared" si="3"/>
        <v>Sim</v>
      </c>
      <c r="N233" s="15">
        <v>3023.25</v>
      </c>
      <c r="O233" s="15">
        <v>5038.75</v>
      </c>
    </row>
    <row r="234" spans="1:15" ht="17.25" customHeight="1" x14ac:dyDescent="0.35">
      <c r="A234" s="133"/>
      <c r="B234" s="30"/>
      <c r="C234" s="18" t="s">
        <v>9888</v>
      </c>
      <c r="D234" s="8" t="s">
        <v>9889</v>
      </c>
      <c r="E234" s="11" t="s">
        <v>9690</v>
      </c>
      <c r="F234" s="13" t="s">
        <v>9723</v>
      </c>
      <c r="G234" s="11" t="s">
        <v>9701</v>
      </c>
      <c r="H234" s="24">
        <v>3570</v>
      </c>
      <c r="I234" s="24">
        <v>3570</v>
      </c>
      <c r="M234" s="13" t="str">
        <f t="shared" si="3"/>
        <v>Sim</v>
      </c>
      <c r="N234" s="15">
        <v>2677.5</v>
      </c>
      <c r="O234" s="15">
        <v>4462.5</v>
      </c>
    </row>
    <row r="235" spans="1:15" ht="17.25" customHeight="1" x14ac:dyDescent="0.35">
      <c r="A235" s="133"/>
      <c r="B235" s="30"/>
      <c r="C235" s="18" t="s">
        <v>9890</v>
      </c>
      <c r="D235" s="8" t="s">
        <v>9891</v>
      </c>
      <c r="E235" s="11" t="s">
        <v>9690</v>
      </c>
      <c r="F235" s="13" t="s">
        <v>9723</v>
      </c>
      <c r="G235" s="11" t="s">
        <v>9701</v>
      </c>
      <c r="H235" s="24">
        <v>3589</v>
      </c>
      <c r="I235" s="24">
        <v>3589</v>
      </c>
      <c r="M235" s="13" t="str">
        <f t="shared" si="3"/>
        <v>Sim</v>
      </c>
      <c r="N235" s="15">
        <v>2691.75</v>
      </c>
      <c r="O235" s="15">
        <v>4486.25</v>
      </c>
    </row>
    <row r="236" spans="1:15" ht="17.25" customHeight="1" x14ac:dyDescent="0.35">
      <c r="A236" s="133"/>
      <c r="B236" s="30"/>
      <c r="C236" s="18" t="s">
        <v>9892</v>
      </c>
      <c r="D236" s="8" t="s">
        <v>9893</v>
      </c>
      <c r="E236" s="11" t="s">
        <v>9690</v>
      </c>
      <c r="F236" s="13" t="s">
        <v>9723</v>
      </c>
      <c r="G236" s="11" t="s">
        <v>9701</v>
      </c>
      <c r="H236" s="24">
        <v>0</v>
      </c>
      <c r="I236" s="24">
        <v>0</v>
      </c>
      <c r="M236" s="13" t="str">
        <f t="shared" si="3"/>
        <v>Sim</v>
      </c>
      <c r="N236" s="15">
        <v>0</v>
      </c>
      <c r="O236" s="15">
        <v>0</v>
      </c>
    </row>
    <row r="237" spans="1:15" ht="17.25" customHeight="1" x14ac:dyDescent="0.35">
      <c r="A237" s="133"/>
      <c r="B237" s="30"/>
      <c r="C237" s="18" t="s">
        <v>9894</v>
      </c>
      <c r="D237" s="8" t="s">
        <v>9895</v>
      </c>
      <c r="E237" s="11" t="s">
        <v>9690</v>
      </c>
      <c r="F237" s="13" t="s">
        <v>9723</v>
      </c>
      <c r="G237" s="11" t="s">
        <v>9701</v>
      </c>
      <c r="H237" s="24">
        <v>619.80683587625879</v>
      </c>
      <c r="I237" s="24">
        <v>619.80683587625879</v>
      </c>
      <c r="M237" s="13" t="str">
        <f t="shared" si="3"/>
        <v>Sim</v>
      </c>
      <c r="N237" s="15">
        <v>464.85512690719406</v>
      </c>
      <c r="O237" s="15">
        <v>774.75854484532351</v>
      </c>
    </row>
    <row r="238" spans="1:15" ht="17.25" customHeight="1" x14ac:dyDescent="0.35">
      <c r="A238" s="133"/>
      <c r="B238" s="30"/>
      <c r="C238" s="18" t="s">
        <v>9896</v>
      </c>
      <c r="D238" s="8" t="s">
        <v>9897</v>
      </c>
      <c r="E238" s="11" t="s">
        <v>9690</v>
      </c>
      <c r="F238" s="13" t="s">
        <v>9723</v>
      </c>
      <c r="G238" s="11" t="s">
        <v>9701</v>
      </c>
      <c r="H238" s="24">
        <v>543.98797162874689</v>
      </c>
      <c r="I238" s="24">
        <v>543.98797162874689</v>
      </c>
      <c r="M238" s="13" t="str">
        <f t="shared" si="3"/>
        <v>Sim</v>
      </c>
      <c r="N238" s="15">
        <v>407.99097872156017</v>
      </c>
      <c r="O238" s="15">
        <v>679.98496453593361</v>
      </c>
    </row>
    <row r="239" spans="1:15" ht="17.25" customHeight="1" x14ac:dyDescent="0.35">
      <c r="A239" s="133"/>
      <c r="B239" s="30"/>
      <c r="C239" s="18" t="s">
        <v>9898</v>
      </c>
      <c r="D239" s="8" t="s">
        <v>9899</v>
      </c>
      <c r="E239" s="11" t="s">
        <v>9690</v>
      </c>
      <c r="F239" s="13" t="s">
        <v>9723</v>
      </c>
      <c r="G239" s="11" t="s">
        <v>9701</v>
      </c>
      <c r="H239" s="24">
        <v>390.06808391546417</v>
      </c>
      <c r="I239" s="24">
        <v>390.06808391546417</v>
      </c>
      <c r="M239" s="13" t="str">
        <f t="shared" si="3"/>
        <v>Sim</v>
      </c>
      <c r="N239" s="15">
        <v>292.5510629365981</v>
      </c>
      <c r="O239" s="15">
        <v>487.58510489433024</v>
      </c>
    </row>
    <row r="240" spans="1:15" ht="17.25" customHeight="1" x14ac:dyDescent="0.35">
      <c r="A240" s="133"/>
      <c r="B240" s="30"/>
      <c r="C240" s="18" t="s">
        <v>9900</v>
      </c>
      <c r="D240" s="8" t="s">
        <v>9901</v>
      </c>
      <c r="E240" s="11" t="s">
        <v>9690</v>
      </c>
      <c r="F240" s="13" t="s">
        <v>9723</v>
      </c>
      <c r="G240" s="11" t="s">
        <v>9701</v>
      </c>
      <c r="H240" s="24">
        <v>269.22835410418679</v>
      </c>
      <c r="I240" s="24">
        <v>269.22835410418679</v>
      </c>
      <c r="M240" s="13" t="str">
        <f t="shared" si="3"/>
        <v>Sim</v>
      </c>
      <c r="N240" s="15">
        <v>201.92126557814009</v>
      </c>
      <c r="O240" s="15">
        <v>336.53544263023349</v>
      </c>
    </row>
    <row r="241" spans="1:15" ht="17.25" customHeight="1" x14ac:dyDescent="0.35">
      <c r="A241" s="133"/>
      <c r="B241" s="30"/>
      <c r="C241" s="18" t="s">
        <v>9902</v>
      </c>
      <c r="D241" s="8" t="s">
        <v>9903</v>
      </c>
      <c r="E241" s="11" t="s">
        <v>9690</v>
      </c>
      <c r="F241" s="13" t="s">
        <v>9723</v>
      </c>
      <c r="G241" s="11" t="s">
        <v>9701</v>
      </c>
      <c r="H241" s="24">
        <v>233.89554658665418</v>
      </c>
      <c r="I241" s="24">
        <v>233.89554658665418</v>
      </c>
      <c r="M241" s="13" t="str">
        <f t="shared" si="3"/>
        <v>Sim</v>
      </c>
      <c r="N241" s="15">
        <v>175.42165993999063</v>
      </c>
      <c r="O241" s="15">
        <v>292.36943323331775</v>
      </c>
    </row>
    <row r="242" spans="1:15" ht="17.25" customHeight="1" x14ac:dyDescent="0.35">
      <c r="A242" s="133"/>
      <c r="B242" s="30"/>
      <c r="C242" s="18" t="s">
        <v>9904</v>
      </c>
      <c r="D242" s="8" t="s">
        <v>9905</v>
      </c>
      <c r="E242" s="11" t="s">
        <v>9690</v>
      </c>
      <c r="F242" s="13" t="s">
        <v>9723</v>
      </c>
      <c r="G242" s="11" t="s">
        <v>9701</v>
      </c>
      <c r="H242" s="24">
        <v>170.92408612423577</v>
      </c>
      <c r="I242" s="24">
        <v>170.92408612423577</v>
      </c>
      <c r="M242" s="13" t="str">
        <f t="shared" si="3"/>
        <v>Sim</v>
      </c>
      <c r="N242" s="15">
        <v>128.19306459317681</v>
      </c>
      <c r="O242" s="15">
        <v>213.65510765529473</v>
      </c>
    </row>
    <row r="243" spans="1:15" ht="17.25" customHeight="1" x14ac:dyDescent="0.35">
      <c r="A243" s="133"/>
      <c r="B243" s="30"/>
      <c r="C243" s="18" t="s">
        <v>9906</v>
      </c>
      <c r="D243" s="8" t="s">
        <v>9907</v>
      </c>
      <c r="E243" s="11" t="s">
        <v>9690</v>
      </c>
      <c r="F243" s="13" t="s">
        <v>9723</v>
      </c>
      <c r="G243" s="11" t="s">
        <v>9701</v>
      </c>
      <c r="H243" s="24">
        <v>142.06366360529296</v>
      </c>
      <c r="I243" s="24">
        <v>142.06366360529296</v>
      </c>
      <c r="M243" s="13" t="str">
        <f t="shared" si="3"/>
        <v>Sim</v>
      </c>
      <c r="N243" s="15">
        <v>106.54774770396972</v>
      </c>
      <c r="O243" s="15">
        <v>177.5795795066162</v>
      </c>
    </row>
    <row r="244" spans="1:15" ht="17.25" customHeight="1" x14ac:dyDescent="0.35">
      <c r="A244" s="133"/>
      <c r="B244" s="30"/>
      <c r="C244" s="18" t="s">
        <v>9908</v>
      </c>
      <c r="D244" s="8" t="s">
        <v>9909</v>
      </c>
      <c r="E244" s="11" t="s">
        <v>9690</v>
      </c>
      <c r="F244" s="13" t="s">
        <v>9723</v>
      </c>
      <c r="G244" s="11" t="s">
        <v>9701</v>
      </c>
      <c r="H244" s="24">
        <v>114.79350944326163</v>
      </c>
      <c r="I244" s="24">
        <v>114.79350944326163</v>
      </c>
      <c r="M244" s="13" t="str">
        <f t="shared" si="3"/>
        <v>Sim</v>
      </c>
      <c r="N244" s="15">
        <v>86.095132082446213</v>
      </c>
      <c r="O244" s="15">
        <v>143.49188680407704</v>
      </c>
    </row>
    <row r="245" spans="1:15" ht="17.25" customHeight="1" x14ac:dyDescent="0.35">
      <c r="A245" s="133"/>
      <c r="B245" s="30"/>
      <c r="C245" s="18" t="s">
        <v>9910</v>
      </c>
      <c r="D245" s="8" t="s">
        <v>9911</v>
      </c>
      <c r="E245" s="11" t="s">
        <v>9690</v>
      </c>
      <c r="F245" s="13" t="s">
        <v>9723</v>
      </c>
      <c r="G245" s="11" t="s">
        <v>9701</v>
      </c>
      <c r="H245" s="24">
        <v>53.222800512828414</v>
      </c>
      <c r="I245" s="24">
        <v>53.222800512828414</v>
      </c>
      <c r="M245" s="13" t="str">
        <f t="shared" si="3"/>
        <v>Sim</v>
      </c>
      <c r="N245" s="15">
        <v>39.917100384621307</v>
      </c>
      <c r="O245" s="15">
        <v>66.528500641035521</v>
      </c>
    </row>
    <row r="246" spans="1:15" ht="17.25" customHeight="1" x14ac:dyDescent="0.35">
      <c r="A246" s="133"/>
      <c r="B246" s="30"/>
      <c r="C246" s="18" t="s">
        <v>9912</v>
      </c>
      <c r="D246" s="8" t="s">
        <v>9913</v>
      </c>
      <c r="E246" s="11" t="s">
        <v>9690</v>
      </c>
      <c r="F246" s="13" t="s">
        <v>9723</v>
      </c>
      <c r="G246" s="11" t="s">
        <v>9701</v>
      </c>
      <c r="H246" s="24">
        <v>0</v>
      </c>
      <c r="I246" s="24">
        <v>0</v>
      </c>
      <c r="M246" s="13" t="str">
        <f t="shared" si="3"/>
        <v>Sim</v>
      </c>
      <c r="N246" s="15">
        <v>0</v>
      </c>
      <c r="O246" s="15">
        <v>0</v>
      </c>
    </row>
    <row r="247" spans="1:15" ht="17.25" customHeight="1" x14ac:dyDescent="0.35">
      <c r="A247" s="133"/>
      <c r="B247" s="30"/>
      <c r="C247" s="18" t="s">
        <v>9914</v>
      </c>
      <c r="D247" s="8" t="s">
        <v>9915</v>
      </c>
      <c r="E247" s="11" t="s">
        <v>9690</v>
      </c>
      <c r="F247" s="13" t="s">
        <v>9723</v>
      </c>
      <c r="G247" s="11" t="s">
        <v>9701</v>
      </c>
      <c r="H247" s="24">
        <v>627</v>
      </c>
      <c r="I247" s="24">
        <v>627</v>
      </c>
      <c r="M247" s="13" t="str">
        <f t="shared" si="3"/>
        <v>Sim</v>
      </c>
      <c r="N247" s="15">
        <v>470.25</v>
      </c>
      <c r="O247" s="15">
        <v>783.75</v>
      </c>
    </row>
    <row r="248" spans="1:15" ht="17.25" customHeight="1" x14ac:dyDescent="0.35">
      <c r="A248" s="133"/>
      <c r="B248" s="30"/>
      <c r="C248" s="18" t="s">
        <v>9916</v>
      </c>
      <c r="D248" s="8" t="s">
        <v>9917</v>
      </c>
      <c r="E248" s="11" t="s">
        <v>9690</v>
      </c>
      <c r="F248" s="13" t="s">
        <v>9723</v>
      </c>
      <c r="G248" s="11" t="s">
        <v>9701</v>
      </c>
      <c r="H248" s="24">
        <v>525</v>
      </c>
      <c r="I248" s="24">
        <v>525</v>
      </c>
      <c r="M248" s="13" t="str">
        <f t="shared" si="3"/>
        <v>Sim</v>
      </c>
      <c r="N248" s="15">
        <v>393.75</v>
      </c>
      <c r="O248" s="15">
        <v>656.25</v>
      </c>
    </row>
    <row r="249" spans="1:15" ht="17.25" customHeight="1" x14ac:dyDescent="0.35">
      <c r="A249" s="133"/>
      <c r="B249" s="30"/>
      <c r="C249" s="18" t="s">
        <v>9918</v>
      </c>
      <c r="D249" s="8" t="s">
        <v>9919</v>
      </c>
      <c r="E249" s="11" t="s">
        <v>9690</v>
      </c>
      <c r="F249" s="13" t="s">
        <v>9723</v>
      </c>
      <c r="G249" s="11" t="s">
        <v>9701</v>
      </c>
      <c r="H249" s="24">
        <v>327</v>
      </c>
      <c r="I249" s="24">
        <v>327</v>
      </c>
      <c r="M249" s="13" t="str">
        <f t="shared" si="3"/>
        <v>Sim</v>
      </c>
      <c r="N249" s="15">
        <v>245.25</v>
      </c>
      <c r="O249" s="15">
        <v>408.75</v>
      </c>
    </row>
    <row r="250" spans="1:15" ht="17.25" customHeight="1" x14ac:dyDescent="0.35">
      <c r="A250" s="133"/>
      <c r="B250" s="30"/>
      <c r="C250" s="18" t="s">
        <v>9920</v>
      </c>
      <c r="D250" s="8" t="s">
        <v>9921</v>
      </c>
      <c r="E250" s="11" t="s">
        <v>9690</v>
      </c>
      <c r="F250" s="13" t="s">
        <v>9723</v>
      </c>
      <c r="G250" s="11" t="s">
        <v>9701</v>
      </c>
      <c r="H250" s="24">
        <v>229</v>
      </c>
      <c r="I250" s="24">
        <v>229</v>
      </c>
      <c r="M250" s="13" t="str">
        <f t="shared" ref="M250:M275" si="4">IF(E250="String",IF(H250&lt;&gt;"","Sim","Não"),IF(AND(H250&gt;=N250,H250&lt;=O250),"Sim","Não"))</f>
        <v>Sim</v>
      </c>
      <c r="N250" s="15">
        <v>171.75</v>
      </c>
      <c r="O250" s="15">
        <v>286.25</v>
      </c>
    </row>
    <row r="251" spans="1:15" ht="17.25" customHeight="1" x14ac:dyDescent="0.35">
      <c r="A251" s="133"/>
      <c r="B251" s="30"/>
      <c r="C251" s="18" t="s">
        <v>9922</v>
      </c>
      <c r="D251" s="8" t="s">
        <v>9923</v>
      </c>
      <c r="E251" s="11" t="s">
        <v>9690</v>
      </c>
      <c r="F251" s="13" t="s">
        <v>9723</v>
      </c>
      <c r="G251" s="11" t="s">
        <v>9701</v>
      </c>
      <c r="H251" s="24">
        <v>196</v>
      </c>
      <c r="I251" s="24">
        <v>196</v>
      </c>
      <c r="M251" s="13" t="str">
        <f t="shared" si="4"/>
        <v>Sim</v>
      </c>
      <c r="N251" s="15">
        <v>147</v>
      </c>
      <c r="O251" s="15">
        <v>245</v>
      </c>
    </row>
    <row r="252" spans="1:15" ht="17.25" customHeight="1" x14ac:dyDescent="0.35">
      <c r="A252" s="133"/>
      <c r="B252" s="30"/>
      <c r="C252" s="18" t="s">
        <v>9924</v>
      </c>
      <c r="D252" s="8" t="s">
        <v>9925</v>
      </c>
      <c r="E252" s="11" t="s">
        <v>9690</v>
      </c>
      <c r="F252" s="13" t="s">
        <v>9723</v>
      </c>
      <c r="G252" s="11" t="s">
        <v>9701</v>
      </c>
      <c r="H252" s="24">
        <v>144</v>
      </c>
      <c r="I252" s="24">
        <v>144</v>
      </c>
      <c r="M252" s="13" t="str">
        <f t="shared" si="4"/>
        <v>Sim</v>
      </c>
      <c r="N252" s="15">
        <v>108</v>
      </c>
      <c r="O252" s="15">
        <v>180</v>
      </c>
    </row>
    <row r="253" spans="1:15" ht="17.25" customHeight="1" x14ac:dyDescent="0.35">
      <c r="A253" s="133"/>
      <c r="B253" s="30"/>
      <c r="C253" s="18" t="s">
        <v>9926</v>
      </c>
      <c r="D253" s="8" t="s">
        <v>9927</v>
      </c>
      <c r="E253" s="11" t="s">
        <v>9690</v>
      </c>
      <c r="F253" s="13" t="s">
        <v>9723</v>
      </c>
      <c r="G253" s="11" t="s">
        <v>9701</v>
      </c>
      <c r="H253" s="24">
        <v>116</v>
      </c>
      <c r="I253" s="24">
        <v>116</v>
      </c>
      <c r="M253" s="13" t="str">
        <f t="shared" si="4"/>
        <v>Sim</v>
      </c>
      <c r="N253" s="15">
        <v>87</v>
      </c>
      <c r="O253" s="15">
        <v>145</v>
      </c>
    </row>
    <row r="254" spans="1:15" ht="17.25" customHeight="1" x14ac:dyDescent="0.35">
      <c r="A254" s="133"/>
      <c r="B254" s="30"/>
      <c r="C254" s="18" t="s">
        <v>9928</v>
      </c>
      <c r="D254" s="8" t="s">
        <v>9929</v>
      </c>
      <c r="E254" s="11" t="s">
        <v>9690</v>
      </c>
      <c r="F254" s="13" t="s">
        <v>9723</v>
      </c>
      <c r="G254" s="11" t="s">
        <v>9701</v>
      </c>
      <c r="H254" s="24">
        <v>95</v>
      </c>
      <c r="I254" s="24">
        <v>95</v>
      </c>
      <c r="M254" s="13" t="str">
        <f t="shared" si="4"/>
        <v>Sim</v>
      </c>
      <c r="N254" s="15">
        <v>71.25</v>
      </c>
      <c r="O254" s="15">
        <v>118.75</v>
      </c>
    </row>
    <row r="255" spans="1:15" ht="17.25" customHeight="1" x14ac:dyDescent="0.35">
      <c r="A255" s="133"/>
      <c r="B255" s="30"/>
      <c r="C255" s="18" t="s">
        <v>9930</v>
      </c>
      <c r="D255" s="8" t="s">
        <v>9931</v>
      </c>
      <c r="E255" s="11" t="s">
        <v>9690</v>
      </c>
      <c r="F255" s="13" t="s">
        <v>9723</v>
      </c>
      <c r="G255" s="11" t="s">
        <v>9701</v>
      </c>
      <c r="H255" s="24">
        <v>36</v>
      </c>
      <c r="I255" s="24">
        <v>36</v>
      </c>
      <c r="M255" s="13" t="str">
        <f t="shared" si="4"/>
        <v>Sim</v>
      </c>
      <c r="N255" s="15">
        <v>27</v>
      </c>
      <c r="O255" s="15">
        <v>45</v>
      </c>
    </row>
    <row r="256" spans="1:15" ht="17.25" customHeight="1" x14ac:dyDescent="0.35">
      <c r="A256" s="133"/>
      <c r="B256" s="30"/>
      <c r="C256" s="18" t="s">
        <v>9932</v>
      </c>
      <c r="D256" s="8" t="s">
        <v>9933</v>
      </c>
      <c r="E256" s="11" t="s">
        <v>9690</v>
      </c>
      <c r="F256" s="13" t="s">
        <v>9723</v>
      </c>
      <c r="G256" s="11" t="s">
        <v>9701</v>
      </c>
      <c r="H256" s="24">
        <v>0</v>
      </c>
      <c r="I256" s="24">
        <v>0</v>
      </c>
      <c r="M256" s="13" t="str">
        <f t="shared" si="4"/>
        <v>Sim</v>
      </c>
      <c r="N256" s="15">
        <v>0</v>
      </c>
      <c r="O256" s="15">
        <v>0</v>
      </c>
    </row>
    <row r="257" spans="1:15" ht="17.25" customHeight="1" x14ac:dyDescent="0.35">
      <c r="A257" s="133"/>
      <c r="B257" s="30"/>
      <c r="C257" s="18" t="s">
        <v>9934</v>
      </c>
      <c r="D257" s="8" t="s">
        <v>9935</v>
      </c>
      <c r="E257" s="11" t="s">
        <v>9690</v>
      </c>
      <c r="F257" s="13" t="s">
        <v>9723</v>
      </c>
      <c r="G257" s="11" t="s">
        <v>9701</v>
      </c>
      <c r="H257" s="24">
        <v>846</v>
      </c>
      <c r="I257" s="24">
        <v>846</v>
      </c>
      <c r="M257" s="13" t="str">
        <f t="shared" si="4"/>
        <v>Sim</v>
      </c>
      <c r="N257" s="15">
        <v>634.5</v>
      </c>
      <c r="O257" s="15">
        <v>1057.5</v>
      </c>
    </row>
    <row r="258" spans="1:15" ht="17.25" customHeight="1" x14ac:dyDescent="0.35">
      <c r="A258" s="133"/>
      <c r="B258" s="30"/>
      <c r="C258" s="18" t="s">
        <v>9936</v>
      </c>
      <c r="D258" s="8" t="s">
        <v>9937</v>
      </c>
      <c r="E258" s="11" t="s">
        <v>9690</v>
      </c>
      <c r="F258" s="13" t="s">
        <v>9723</v>
      </c>
      <c r="G258" s="11" t="s">
        <v>9701</v>
      </c>
      <c r="H258" s="24">
        <v>626</v>
      </c>
      <c r="I258" s="24">
        <v>626</v>
      </c>
      <c r="M258" s="13" t="str">
        <f t="shared" si="4"/>
        <v>Sim</v>
      </c>
      <c r="N258" s="15">
        <v>469.5</v>
      </c>
      <c r="O258" s="15">
        <v>782.5</v>
      </c>
    </row>
    <row r="259" spans="1:15" ht="17.25" customHeight="1" x14ac:dyDescent="0.35">
      <c r="A259" s="133"/>
      <c r="B259" s="30"/>
      <c r="C259" s="18" t="s">
        <v>9938</v>
      </c>
      <c r="D259" s="8" t="s">
        <v>9939</v>
      </c>
      <c r="E259" s="11" t="s">
        <v>9690</v>
      </c>
      <c r="F259" s="13" t="s">
        <v>9723</v>
      </c>
      <c r="G259" s="11" t="s">
        <v>9701</v>
      </c>
      <c r="H259" s="24">
        <v>364</v>
      </c>
      <c r="I259" s="24">
        <v>364</v>
      </c>
      <c r="M259" s="13" t="str">
        <f t="shared" si="4"/>
        <v>Sim</v>
      </c>
      <c r="N259" s="15">
        <v>273</v>
      </c>
      <c r="O259" s="15">
        <v>455</v>
      </c>
    </row>
    <row r="260" spans="1:15" ht="17.25" customHeight="1" x14ac:dyDescent="0.35">
      <c r="A260" s="133"/>
      <c r="B260" s="30"/>
      <c r="C260" s="18" t="s">
        <v>9940</v>
      </c>
      <c r="D260" s="8" t="s">
        <v>9941</v>
      </c>
      <c r="E260" s="11" t="s">
        <v>9690</v>
      </c>
      <c r="F260" s="13" t="s">
        <v>9723</v>
      </c>
      <c r="G260" s="11" t="s">
        <v>9701</v>
      </c>
      <c r="H260" s="24">
        <v>261</v>
      </c>
      <c r="I260" s="24">
        <v>261</v>
      </c>
      <c r="M260" s="13" t="str">
        <f t="shared" si="4"/>
        <v>Sim</v>
      </c>
      <c r="N260" s="15">
        <v>195.75</v>
      </c>
      <c r="O260" s="15">
        <v>326.25</v>
      </c>
    </row>
    <row r="261" spans="1:15" ht="17.25" customHeight="1" x14ac:dyDescent="0.35">
      <c r="A261" s="133"/>
      <c r="B261" s="30"/>
      <c r="C261" s="18" t="s">
        <v>9942</v>
      </c>
      <c r="D261" s="8" t="s">
        <v>9943</v>
      </c>
      <c r="E261" s="11" t="s">
        <v>9690</v>
      </c>
      <c r="F261" s="13" t="s">
        <v>9723</v>
      </c>
      <c r="G261" s="11" t="s">
        <v>9701</v>
      </c>
      <c r="H261" s="24">
        <v>257</v>
      </c>
      <c r="I261" s="24">
        <v>257</v>
      </c>
      <c r="M261" s="13" t="str">
        <f t="shared" si="4"/>
        <v>Sim</v>
      </c>
      <c r="N261" s="15">
        <v>192.75</v>
      </c>
      <c r="O261" s="15">
        <v>321.25</v>
      </c>
    </row>
    <row r="262" spans="1:15" ht="17.25" customHeight="1" x14ac:dyDescent="0.35">
      <c r="A262" s="133"/>
      <c r="B262" s="30"/>
      <c r="C262" s="18" t="s">
        <v>9944</v>
      </c>
      <c r="D262" s="8" t="s">
        <v>9945</v>
      </c>
      <c r="E262" s="11" t="s">
        <v>9690</v>
      </c>
      <c r="F262" s="13" t="s">
        <v>9723</v>
      </c>
      <c r="G262" s="11" t="s">
        <v>9701</v>
      </c>
      <c r="H262" s="24">
        <v>167</v>
      </c>
      <c r="I262" s="24">
        <v>167</v>
      </c>
      <c r="M262" s="13" t="str">
        <f t="shared" si="4"/>
        <v>Sim</v>
      </c>
      <c r="N262" s="15">
        <v>125.25</v>
      </c>
      <c r="O262" s="15">
        <v>208.75</v>
      </c>
    </row>
    <row r="263" spans="1:15" ht="17.25" customHeight="1" x14ac:dyDescent="0.35">
      <c r="A263" s="133"/>
      <c r="B263" s="30"/>
      <c r="C263" s="18" t="s">
        <v>9946</v>
      </c>
      <c r="D263" s="8" t="s">
        <v>9947</v>
      </c>
      <c r="E263" s="11" t="s">
        <v>9690</v>
      </c>
      <c r="F263" s="13" t="s">
        <v>9723</v>
      </c>
      <c r="G263" s="11" t="s">
        <v>9701</v>
      </c>
      <c r="H263" s="24">
        <v>139</v>
      </c>
      <c r="I263" s="24">
        <v>139</v>
      </c>
      <c r="M263" s="13" t="str">
        <f t="shared" si="4"/>
        <v>Sim</v>
      </c>
      <c r="N263" s="15">
        <v>104.25</v>
      </c>
      <c r="O263" s="15">
        <v>173.75</v>
      </c>
    </row>
    <row r="264" spans="1:15" ht="17.25" customHeight="1" x14ac:dyDescent="0.35">
      <c r="A264" s="133"/>
      <c r="B264" s="30"/>
      <c r="C264" s="18" t="s">
        <v>9948</v>
      </c>
      <c r="D264" s="8" t="s">
        <v>9949</v>
      </c>
      <c r="E264" s="11" t="s">
        <v>9690</v>
      </c>
      <c r="F264" s="13" t="s">
        <v>9723</v>
      </c>
      <c r="G264" s="11" t="s">
        <v>9701</v>
      </c>
      <c r="H264" s="24">
        <v>126</v>
      </c>
      <c r="I264" s="24">
        <v>126</v>
      </c>
      <c r="M264" s="13" t="str">
        <f t="shared" si="4"/>
        <v>Sim</v>
      </c>
      <c r="N264" s="15">
        <v>94.5</v>
      </c>
      <c r="O264" s="15">
        <v>157.5</v>
      </c>
    </row>
    <row r="265" spans="1:15" ht="17.25" customHeight="1" x14ac:dyDescent="0.35">
      <c r="A265" s="133"/>
      <c r="B265" s="30"/>
      <c r="C265" s="18" t="s">
        <v>9950</v>
      </c>
      <c r="D265" s="8" t="s">
        <v>9951</v>
      </c>
      <c r="E265" s="11" t="s">
        <v>9690</v>
      </c>
      <c r="F265" s="13" t="s">
        <v>9723</v>
      </c>
      <c r="G265" s="11" t="s">
        <v>9701</v>
      </c>
      <c r="H265" s="24">
        <v>32</v>
      </c>
      <c r="I265" s="24">
        <v>32</v>
      </c>
      <c r="M265" s="13" t="str">
        <f t="shared" si="4"/>
        <v>Sim</v>
      </c>
      <c r="N265" s="15">
        <v>24</v>
      </c>
      <c r="O265" s="15">
        <v>40</v>
      </c>
    </row>
    <row r="266" spans="1:15" ht="17.25" customHeight="1" x14ac:dyDescent="0.35">
      <c r="A266" s="133"/>
      <c r="B266" s="30"/>
      <c r="C266" s="18" t="s">
        <v>9952</v>
      </c>
      <c r="D266" s="8" t="s">
        <v>9953</v>
      </c>
      <c r="E266" s="11" t="s">
        <v>9690</v>
      </c>
      <c r="F266" s="13" t="s">
        <v>9723</v>
      </c>
      <c r="G266" s="11" t="s">
        <v>9701</v>
      </c>
      <c r="H266" s="24">
        <v>0</v>
      </c>
      <c r="I266" s="24">
        <v>0</v>
      </c>
      <c r="M266" s="13" t="str">
        <f t="shared" si="4"/>
        <v>Sim</v>
      </c>
      <c r="N266" s="15">
        <v>0</v>
      </c>
      <c r="O266" s="15">
        <v>0</v>
      </c>
    </row>
    <row r="267" spans="1:15" ht="17.25" customHeight="1" x14ac:dyDescent="0.35">
      <c r="A267" s="133"/>
      <c r="B267" s="30"/>
      <c r="C267" s="18" t="s">
        <v>9954</v>
      </c>
      <c r="D267" s="8" t="s">
        <v>9955</v>
      </c>
      <c r="E267" s="11" t="s">
        <v>9690</v>
      </c>
      <c r="F267" s="13" t="s">
        <v>9723</v>
      </c>
      <c r="G267" s="11" t="s">
        <v>9701</v>
      </c>
      <c r="H267" s="24">
        <v>2828</v>
      </c>
      <c r="I267" s="24">
        <v>2828</v>
      </c>
      <c r="M267" s="13" t="str">
        <f t="shared" si="4"/>
        <v>Sim</v>
      </c>
      <c r="N267" s="15">
        <v>2121</v>
      </c>
      <c r="O267" s="15">
        <v>3535</v>
      </c>
    </row>
    <row r="268" spans="1:15" ht="17.25" customHeight="1" x14ac:dyDescent="0.35">
      <c r="A268" s="133"/>
      <c r="B268" s="30"/>
      <c r="C268" s="18" t="s">
        <v>9956</v>
      </c>
      <c r="D268" s="8" t="s">
        <v>9957</v>
      </c>
      <c r="E268" s="11" t="s">
        <v>9690</v>
      </c>
      <c r="F268" s="13" t="s">
        <v>9723</v>
      </c>
      <c r="G268" s="11" t="s">
        <v>9701</v>
      </c>
      <c r="H268" s="24">
        <v>1049</v>
      </c>
      <c r="I268" s="24">
        <v>1049</v>
      </c>
      <c r="M268" s="13" t="str">
        <f t="shared" si="4"/>
        <v>Sim</v>
      </c>
      <c r="N268" s="15">
        <v>786.75</v>
      </c>
      <c r="O268" s="15">
        <v>1311.25</v>
      </c>
    </row>
    <row r="269" spans="1:15" ht="17.25" customHeight="1" x14ac:dyDescent="0.35">
      <c r="A269" s="133"/>
      <c r="B269" s="30"/>
      <c r="C269" s="18" t="s">
        <v>9958</v>
      </c>
      <c r="D269" s="8" t="s">
        <v>9959</v>
      </c>
      <c r="E269" s="11" t="s">
        <v>9690</v>
      </c>
      <c r="F269" s="13" t="s">
        <v>9723</v>
      </c>
      <c r="G269" s="11" t="s">
        <v>9701</v>
      </c>
      <c r="H269" s="24">
        <v>603</v>
      </c>
      <c r="I269" s="24">
        <v>603</v>
      </c>
      <c r="M269" s="13" t="str">
        <f t="shared" si="4"/>
        <v>Sim</v>
      </c>
      <c r="N269" s="15">
        <v>452.25</v>
      </c>
      <c r="O269" s="15">
        <v>753.75</v>
      </c>
    </row>
    <row r="270" spans="1:15" ht="17.25" customHeight="1" x14ac:dyDescent="0.35">
      <c r="A270" s="133"/>
      <c r="B270" s="30"/>
      <c r="C270" s="18" t="s">
        <v>9960</v>
      </c>
      <c r="D270" s="8" t="s">
        <v>9961</v>
      </c>
      <c r="E270" s="11" t="s">
        <v>9690</v>
      </c>
      <c r="F270" s="13" t="s">
        <v>9723</v>
      </c>
      <c r="G270" s="11" t="s">
        <v>9701</v>
      </c>
      <c r="H270" s="24">
        <v>423</v>
      </c>
      <c r="I270" s="24">
        <v>423</v>
      </c>
      <c r="M270" s="13" t="str">
        <f t="shared" si="4"/>
        <v>Sim</v>
      </c>
      <c r="N270" s="15">
        <v>317.25</v>
      </c>
      <c r="O270" s="15">
        <v>528.75</v>
      </c>
    </row>
    <row r="271" spans="1:15" ht="17.25" customHeight="1" x14ac:dyDescent="0.35">
      <c r="A271" s="133"/>
      <c r="B271" s="30"/>
      <c r="C271" s="18" t="s">
        <v>9962</v>
      </c>
      <c r="D271" s="8" t="s">
        <v>9963</v>
      </c>
      <c r="E271" s="11" t="s">
        <v>9690</v>
      </c>
      <c r="F271" s="13" t="s">
        <v>9723</v>
      </c>
      <c r="G271" s="11" t="s">
        <v>9701</v>
      </c>
      <c r="H271" s="24">
        <v>344</v>
      </c>
      <c r="I271" s="24">
        <v>344</v>
      </c>
      <c r="M271" s="13" t="str">
        <f t="shared" si="4"/>
        <v>Sim</v>
      </c>
      <c r="N271" s="15">
        <v>258</v>
      </c>
      <c r="O271" s="15">
        <v>430</v>
      </c>
    </row>
    <row r="272" spans="1:15" ht="17.25" customHeight="1" x14ac:dyDescent="0.35">
      <c r="A272" s="133"/>
      <c r="B272" s="30"/>
      <c r="C272" s="18" t="s">
        <v>9964</v>
      </c>
      <c r="D272" s="8" t="s">
        <v>9965</v>
      </c>
      <c r="E272" s="11" t="s">
        <v>9690</v>
      </c>
      <c r="F272" s="13" t="s">
        <v>9723</v>
      </c>
      <c r="G272" s="11" t="s">
        <v>9701</v>
      </c>
      <c r="H272" s="24">
        <v>240</v>
      </c>
      <c r="I272" s="24">
        <v>240</v>
      </c>
      <c r="M272" s="13" t="str">
        <f t="shared" si="4"/>
        <v>Sim</v>
      </c>
      <c r="N272" s="15">
        <v>180</v>
      </c>
      <c r="O272" s="15">
        <v>300</v>
      </c>
    </row>
    <row r="273" spans="1:15" ht="17.25" customHeight="1" x14ac:dyDescent="0.35">
      <c r="A273" s="133"/>
      <c r="B273" s="30"/>
      <c r="C273" s="18" t="s">
        <v>9966</v>
      </c>
      <c r="D273" s="8" t="s">
        <v>9967</v>
      </c>
      <c r="E273" s="11" t="s">
        <v>9690</v>
      </c>
      <c r="F273" s="13" t="s">
        <v>9723</v>
      </c>
      <c r="G273" s="11" t="s">
        <v>9701</v>
      </c>
      <c r="H273" s="24">
        <v>207</v>
      </c>
      <c r="I273" s="24">
        <v>207</v>
      </c>
      <c r="M273" s="13" t="str">
        <f t="shared" si="4"/>
        <v>Sim</v>
      </c>
      <c r="N273" s="15">
        <v>155.25</v>
      </c>
      <c r="O273" s="15">
        <v>258.75</v>
      </c>
    </row>
    <row r="274" spans="1:15" ht="17.25" customHeight="1" x14ac:dyDescent="0.35">
      <c r="A274" s="133"/>
      <c r="B274" s="30"/>
      <c r="C274" s="18" t="s">
        <v>9968</v>
      </c>
      <c r="D274" s="8" t="s">
        <v>9969</v>
      </c>
      <c r="E274" s="11" t="s">
        <v>9690</v>
      </c>
      <c r="F274" s="13" t="s">
        <v>9723</v>
      </c>
      <c r="G274" s="11" t="s">
        <v>9701</v>
      </c>
      <c r="H274" s="24">
        <v>179</v>
      </c>
      <c r="I274" s="24">
        <v>179</v>
      </c>
      <c r="M274" s="13" t="str">
        <f t="shared" si="4"/>
        <v>Sim</v>
      </c>
      <c r="N274" s="15">
        <v>134.25</v>
      </c>
      <c r="O274" s="15">
        <v>223.75</v>
      </c>
    </row>
    <row r="275" spans="1:15" ht="17.25" customHeight="1" x14ac:dyDescent="0.35">
      <c r="A275" s="133"/>
      <c r="B275" s="30"/>
      <c r="C275" s="18" t="s">
        <v>9970</v>
      </c>
      <c r="D275" s="8" t="s">
        <v>9971</v>
      </c>
      <c r="E275" s="11" t="s">
        <v>9690</v>
      </c>
      <c r="F275" s="13" t="s">
        <v>9723</v>
      </c>
      <c r="G275" s="11" t="s">
        <v>9701</v>
      </c>
      <c r="H275" s="24">
        <v>165</v>
      </c>
      <c r="I275" s="24">
        <v>165</v>
      </c>
      <c r="M275" s="13" t="str">
        <f t="shared" si="4"/>
        <v>Sim</v>
      </c>
      <c r="N275" s="15">
        <v>123.75</v>
      </c>
      <c r="O275" s="15">
        <v>206.25</v>
      </c>
    </row>
  </sheetData>
  <dataConsolidate link="1"/>
  <mergeCells count="18">
    <mergeCell ref="A37:A38"/>
    <mergeCell ref="A39:A61"/>
    <mergeCell ref="A62:A78"/>
    <mergeCell ref="A79:A82"/>
    <mergeCell ref="A186:A275"/>
    <mergeCell ref="A83:A91"/>
    <mergeCell ref="A111:A121"/>
    <mergeCell ref="A122:A143"/>
    <mergeCell ref="A176:A185"/>
    <mergeCell ref="A92:A110"/>
    <mergeCell ref="A144:A165"/>
    <mergeCell ref="A166:A175"/>
    <mergeCell ref="A34:A36"/>
    <mergeCell ref="A4:A7"/>
    <mergeCell ref="A2:A3"/>
    <mergeCell ref="A8:A21"/>
    <mergeCell ref="A22:A29"/>
    <mergeCell ref="A30:A33"/>
  </mergeCells>
  <phoneticPr fontId="11" type="noConversion"/>
  <conditionalFormatting sqref="M1:M33 M37:M165 M176:M1048576">
    <cfRule type="cellIs" dxfId="3" priority="5" operator="equal">
      <formula>"Não"</formula>
    </cfRule>
  </conditionalFormatting>
  <conditionalFormatting sqref="M34:M35">
    <cfRule type="cellIs" dxfId="2" priority="4" operator="equal">
      <formula>"Não"</formula>
    </cfRule>
  </conditionalFormatting>
  <conditionalFormatting sqref="M36">
    <cfRule type="cellIs" dxfId="1" priority="3" operator="equal">
      <formula>"Não"</formula>
    </cfRule>
  </conditionalFormatting>
  <conditionalFormatting sqref="M166:M175">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36ACE2"/>
  </sheetPr>
  <dimension ref="D7:G135"/>
  <sheetViews>
    <sheetView topLeftCell="A64" workbookViewId="0">
      <selection activeCell="F70" sqref="F70:F73"/>
    </sheetView>
  </sheetViews>
  <sheetFormatPr defaultRowHeight="15" x14ac:dyDescent="0.25"/>
  <cols>
    <col min="4" max="4" width="43.7109375" customWidth="1"/>
    <col min="6" max="6" width="106.5703125" customWidth="1"/>
  </cols>
  <sheetData>
    <row r="7" spans="4:6" ht="16.5" x14ac:dyDescent="0.25">
      <c r="D7" s="10" t="s">
        <v>10414</v>
      </c>
      <c r="F7" t="str">
        <f>_xlfn.CONCAT("txt",D7," = Database.GetDatabaseValue(""",D7,""", colDefaultValue)")</f>
        <v>txtISSTax = Database.GetDatabaseValue("ISSTax", colDefaultValue)</v>
      </c>
    </row>
    <row r="8" spans="4:6" ht="16.5" x14ac:dyDescent="0.25">
      <c r="D8" s="10" t="s">
        <v>10415</v>
      </c>
      <c r="F8" t="str">
        <f t="shared" ref="F8:F29" si="0">_xlfn.CONCAT("txt",D8," = Database.GetDatabaseValue(""",D8,""", colDefaultValue)")</f>
        <v>txtICMSTax = Database.GetDatabaseValue("ICMSTax", colDefaultValue)</v>
      </c>
    </row>
    <row r="9" spans="4:6" ht="16.5" x14ac:dyDescent="0.25">
      <c r="D9" s="10" t="s">
        <v>10416</v>
      </c>
      <c r="F9" t="str">
        <f t="shared" si="0"/>
        <v>txtCSLLTax = Database.GetDatabaseValue("CSLLTax", colDefaultValue)</v>
      </c>
    </row>
    <row r="10" spans="4:6" ht="16.5" x14ac:dyDescent="0.25">
      <c r="D10" s="10" t="s">
        <v>10417</v>
      </c>
      <c r="F10" t="str">
        <f t="shared" si="0"/>
        <v>txtIRPJTax = Database.GetDatabaseValue("IRPJTax", colDefaultValue)</v>
      </c>
    </row>
    <row r="11" spans="4:6" ht="16.5" x14ac:dyDescent="0.25">
      <c r="D11" s="10" t="s">
        <v>10401</v>
      </c>
      <c r="F11" t="str">
        <f t="shared" si="0"/>
        <v>txtAverageSalaryManualOperator = Database.GetDatabaseValue("AverageSalaryManualOperator", colDefaultValue)</v>
      </c>
    </row>
    <row r="12" spans="4:6" ht="16.5" x14ac:dyDescent="0.25">
      <c r="D12" s="10" t="s">
        <v>10402</v>
      </c>
      <c r="F12" t="str">
        <f t="shared" si="0"/>
        <v>txtAverageCostElectricityConsumption = Database.GetDatabaseValue("AverageCostElectricityConsumption", colDefaultValue)</v>
      </c>
    </row>
    <row r="13" spans="4:6" ht="16.5" x14ac:dyDescent="0.25">
      <c r="D13" s="10" t="s">
        <v>10403</v>
      </c>
      <c r="F13" t="str">
        <f t="shared" si="0"/>
        <v>txtFixedCostDemandContractedElectricity = Database.GetDatabaseValue("FixedCostDemandContractedElectricity", colDefaultValue)</v>
      </c>
    </row>
    <row r="14" spans="4:6" ht="16.5" x14ac:dyDescent="0.25">
      <c r="D14" s="10" t="s">
        <v>10404</v>
      </c>
      <c r="F14" t="str">
        <f t="shared" si="0"/>
        <v>txtAverageServiceCostFixedAuxiliary = Database.GetDatabaseValue("AverageServiceCostFixedAuxiliary", colDefaultValue)</v>
      </c>
    </row>
    <row r="15" spans="4:6" ht="16.5" x14ac:dyDescent="0.25">
      <c r="D15" s="10" t="s">
        <v>10405</v>
      </c>
      <c r="F15" t="str">
        <f t="shared" si="0"/>
        <v>txtAverageCostWheelLoaderRental = Database.GetDatabaseValue("AverageCostWheelLoaderRental", colDefaultValue)</v>
      </c>
    </row>
    <row r="16" spans="4:6" ht="16.5" x14ac:dyDescent="0.25">
      <c r="D16" s="10" t="s">
        <v>10406</v>
      </c>
      <c r="F16" t="str">
        <f t="shared" si="0"/>
        <v>txtAverageRentalCostEquipmentLandfill = Database.GetDatabaseValue("AverageRentalCostEquipmentLandfill", colDefaultValue)</v>
      </c>
    </row>
    <row r="17" spans="4:6" ht="16.5" x14ac:dyDescent="0.25">
      <c r="D17" s="10" t="s">
        <v>10407</v>
      </c>
      <c r="F17" t="str">
        <f t="shared" si="0"/>
        <v>txtAverageCostDisposalLiquidEffluen = Database.GetDatabaseValue("AverageCostDisposalLiquidEffluen", colDefaultValue)</v>
      </c>
    </row>
    <row r="18" spans="4:6" ht="16.5" x14ac:dyDescent="0.25">
      <c r="D18" s="10" t="s">
        <v>10408</v>
      </c>
      <c r="F18" t="str">
        <f t="shared" si="0"/>
        <v>txtAverageCostDieselOilInternalMovement = Database.GetDatabaseValue("AverageCostDieselOilInternalMovement", colDefaultValue)</v>
      </c>
    </row>
    <row r="19" spans="4:6" ht="16.5" x14ac:dyDescent="0.25">
      <c r="D19" s="10" t="s">
        <v>10409</v>
      </c>
      <c r="F19" t="str">
        <f t="shared" si="0"/>
        <v>txtAverageUreaCost = Database.GetDatabaseValue("AverageUreaCost", colDefaultValue)</v>
      </c>
    </row>
    <row r="20" spans="4:6" ht="16.5" x14ac:dyDescent="0.25">
      <c r="D20" s="10" t="s">
        <v>10410</v>
      </c>
      <c r="F20" t="str">
        <f t="shared" si="0"/>
        <v>txtAverageCostHydrated = Database.GetDatabaseValue("AverageCostHydrated", colDefaultValue)</v>
      </c>
    </row>
    <row r="21" spans="4:6" ht="16.5" x14ac:dyDescent="0.25">
      <c r="D21" s="10" t="s">
        <v>10411</v>
      </c>
      <c r="F21" t="str">
        <f t="shared" si="0"/>
        <v>txtAverageCostActivatedCarbon = Database.GetDatabaseValue("AverageCostActivatedCarbon", colDefaultValue)</v>
      </c>
    </row>
    <row r="22" spans="4:6" ht="16.5" x14ac:dyDescent="0.25">
      <c r="D22" s="10" t="s">
        <v>10412</v>
      </c>
      <c r="F22" t="str">
        <f t="shared" si="0"/>
        <v>txtBoilerCleaningWaterConsumption = Database.GetDatabaseValue("BoilerCleaningWaterConsumption", colDefaultValue)</v>
      </c>
    </row>
    <row r="23" spans="4:6" ht="16.5" x14ac:dyDescent="0.25">
      <c r="D23" s="10" t="s">
        <v>10413</v>
      </c>
      <c r="F23" t="str">
        <f t="shared" si="0"/>
        <v>txtAverageCostIndustrialWaterConsumption = Database.GetDatabaseValue("AverageCostIndustrialWaterConsumption", colDefaultValue)</v>
      </c>
    </row>
    <row r="24" spans="4:6" ht="16.5" x14ac:dyDescent="0.35">
      <c r="D24" s="14"/>
      <c r="F24" t="str">
        <f t="shared" si="0"/>
        <v>txt = Database.GetDatabaseValue("", colDefaultValue)</v>
      </c>
    </row>
    <row r="25" spans="4:6" ht="16.5" x14ac:dyDescent="0.35">
      <c r="D25" s="14"/>
      <c r="F25" t="str">
        <f t="shared" si="0"/>
        <v>txt = Database.GetDatabaseValue("", colDefaultValue)</v>
      </c>
    </row>
    <row r="26" spans="4:6" ht="16.5" x14ac:dyDescent="0.35">
      <c r="D26" s="14"/>
      <c r="F26" t="str">
        <f t="shared" si="0"/>
        <v>txt = Database.GetDatabaseValue("", colDefaultValue)</v>
      </c>
    </row>
    <row r="27" spans="4:6" ht="16.5" x14ac:dyDescent="0.35">
      <c r="D27" s="14"/>
      <c r="F27" t="str">
        <f t="shared" si="0"/>
        <v>txt = Database.GetDatabaseValue("", colDefaultValue)</v>
      </c>
    </row>
    <row r="28" spans="4:6" ht="16.5" x14ac:dyDescent="0.35">
      <c r="D28" s="14"/>
      <c r="F28" t="str">
        <f t="shared" si="0"/>
        <v>txt = Database.GetDatabaseValue("", colDefaultValue)</v>
      </c>
    </row>
    <row r="29" spans="4:6" x14ac:dyDescent="0.25">
      <c r="F29" t="str">
        <f t="shared" si="0"/>
        <v>txt = Database.GetDatabaseValue("", colDefaultValue)</v>
      </c>
    </row>
    <row r="44" spans="4:6" ht="16.5" x14ac:dyDescent="0.25">
      <c r="D44" s="10" t="s">
        <v>10414</v>
      </c>
      <c r="F44" t="str">
        <f>_xlfn.CONCAT("Call Database.SetDatabaseValue(""",D44,""", colUserValue, CDbl(txt",D44,".Text))")</f>
        <v>Call Database.SetDatabaseValue("ISSTax", colUserValue, CDbl(txtISSTax.Text))</v>
      </c>
    </row>
    <row r="45" spans="4:6" ht="16.5" x14ac:dyDescent="0.25">
      <c r="D45" s="10" t="s">
        <v>10415</v>
      </c>
      <c r="F45" t="str">
        <f t="shared" ref="F45:F66" si="1">_xlfn.CONCAT("Call Database.SetDatabaseValue(""",D45,""", colUserValue, CDbl(txt",D45,".Text))")</f>
        <v>Call Database.SetDatabaseValue("ICMSTax", colUserValue, CDbl(txtICMSTax.Text))</v>
      </c>
    </row>
    <row r="46" spans="4:6" ht="16.5" x14ac:dyDescent="0.25">
      <c r="D46" s="10" t="s">
        <v>10416</v>
      </c>
      <c r="F46" t="str">
        <f t="shared" si="1"/>
        <v>Call Database.SetDatabaseValue("CSLLTax", colUserValue, CDbl(txtCSLLTax.Text))</v>
      </c>
    </row>
    <row r="47" spans="4:6" ht="16.5" x14ac:dyDescent="0.25">
      <c r="D47" s="10" t="s">
        <v>10417</v>
      </c>
      <c r="F47" t="str">
        <f t="shared" si="1"/>
        <v>Call Database.SetDatabaseValue("IRPJTax", colUserValue, CDbl(txtIRPJTax.Text))</v>
      </c>
    </row>
    <row r="48" spans="4:6" ht="16.5" x14ac:dyDescent="0.25">
      <c r="D48" s="10" t="s">
        <v>10401</v>
      </c>
      <c r="F48" t="str">
        <f t="shared" si="1"/>
        <v>Call Database.SetDatabaseValue("AverageSalaryManualOperator", colUserValue, CDbl(txtAverageSalaryManualOperator.Text))</v>
      </c>
    </row>
    <row r="49" spans="4:6" ht="16.5" x14ac:dyDescent="0.25">
      <c r="D49" s="10" t="s">
        <v>10402</v>
      </c>
      <c r="F49" t="str">
        <f t="shared" si="1"/>
        <v>Call Database.SetDatabaseValue("AverageCostElectricityConsumption", colUserValue, CDbl(txtAverageCostElectricityConsumption.Text))</v>
      </c>
    </row>
    <row r="50" spans="4:6" ht="16.5" x14ac:dyDescent="0.25">
      <c r="D50" s="10" t="s">
        <v>10403</v>
      </c>
      <c r="F50" t="str">
        <f t="shared" si="1"/>
        <v>Call Database.SetDatabaseValue("FixedCostDemandContractedElectricity", colUserValue, CDbl(txtFixedCostDemandContractedElectricity.Text))</v>
      </c>
    </row>
    <row r="51" spans="4:6" ht="16.5" x14ac:dyDescent="0.25">
      <c r="D51" s="10" t="s">
        <v>10404</v>
      </c>
      <c r="F51" t="str">
        <f t="shared" si="1"/>
        <v>Call Database.SetDatabaseValue("AverageServiceCostFixedAuxiliary", colUserValue, CDbl(txtAverageServiceCostFixedAuxiliary.Text))</v>
      </c>
    </row>
    <row r="52" spans="4:6" ht="16.5" x14ac:dyDescent="0.25">
      <c r="D52" s="10" t="s">
        <v>10405</v>
      </c>
      <c r="F52" t="str">
        <f t="shared" si="1"/>
        <v>Call Database.SetDatabaseValue("AverageCostWheelLoaderRental", colUserValue, CDbl(txtAverageCostWheelLoaderRental.Text))</v>
      </c>
    </row>
    <row r="53" spans="4:6" ht="16.5" x14ac:dyDescent="0.25">
      <c r="D53" s="10" t="s">
        <v>10406</v>
      </c>
      <c r="F53" t="str">
        <f t="shared" si="1"/>
        <v>Call Database.SetDatabaseValue("AverageRentalCostEquipmentLandfill", colUserValue, CDbl(txtAverageRentalCostEquipmentLandfill.Text))</v>
      </c>
    </row>
    <row r="54" spans="4:6" ht="16.5" x14ac:dyDescent="0.25">
      <c r="D54" s="10" t="s">
        <v>10407</v>
      </c>
      <c r="F54" t="str">
        <f t="shared" si="1"/>
        <v>Call Database.SetDatabaseValue("AverageCostDisposalLiquidEffluen", colUserValue, CDbl(txtAverageCostDisposalLiquidEffluen.Text))</v>
      </c>
    </row>
    <row r="55" spans="4:6" ht="16.5" x14ac:dyDescent="0.25">
      <c r="D55" s="10" t="s">
        <v>10408</v>
      </c>
      <c r="F55" t="str">
        <f t="shared" si="1"/>
        <v>Call Database.SetDatabaseValue("AverageCostDieselOilInternalMovement", colUserValue, CDbl(txtAverageCostDieselOilInternalMovement.Text))</v>
      </c>
    </row>
    <row r="56" spans="4:6" ht="16.5" x14ac:dyDescent="0.25">
      <c r="D56" s="10" t="s">
        <v>10409</v>
      </c>
      <c r="F56" t="str">
        <f t="shared" si="1"/>
        <v>Call Database.SetDatabaseValue("AverageUreaCost", colUserValue, CDbl(txtAverageUreaCost.Text))</v>
      </c>
    </row>
    <row r="57" spans="4:6" ht="16.5" x14ac:dyDescent="0.25">
      <c r="D57" s="10" t="s">
        <v>10410</v>
      </c>
      <c r="F57" t="str">
        <f t="shared" si="1"/>
        <v>Call Database.SetDatabaseValue("AverageCostHydrated", colUserValue, CDbl(txtAverageCostHydrated.Text))</v>
      </c>
    </row>
    <row r="58" spans="4:6" ht="16.5" x14ac:dyDescent="0.25">
      <c r="D58" s="10" t="s">
        <v>10411</v>
      </c>
      <c r="F58" t="str">
        <f t="shared" si="1"/>
        <v>Call Database.SetDatabaseValue("AverageCostActivatedCarbon", colUserValue, CDbl(txtAverageCostActivatedCarbon.Text))</v>
      </c>
    </row>
    <row r="59" spans="4:6" ht="16.5" x14ac:dyDescent="0.25">
      <c r="D59" s="10" t="s">
        <v>10412</v>
      </c>
      <c r="F59" t="str">
        <f t="shared" si="1"/>
        <v>Call Database.SetDatabaseValue("BoilerCleaningWaterConsumption", colUserValue, CDbl(txtBoilerCleaningWaterConsumption.Text))</v>
      </c>
    </row>
    <row r="60" spans="4:6" ht="16.5" x14ac:dyDescent="0.25">
      <c r="D60" s="10" t="s">
        <v>10413</v>
      </c>
      <c r="F60" t="str">
        <f t="shared" si="1"/>
        <v>Call Database.SetDatabaseValue("AverageCostIndustrialWaterConsumption", colUserValue, CDbl(txtAverageCostIndustrialWaterConsumption.Text))</v>
      </c>
    </row>
    <row r="61" spans="4:6" ht="16.5" x14ac:dyDescent="0.35">
      <c r="D61" s="14"/>
      <c r="F61" t="str">
        <f t="shared" si="1"/>
        <v>Call Database.SetDatabaseValue("", colUserValue, CDbl(txt.Text))</v>
      </c>
    </row>
    <row r="62" spans="4:6" ht="16.5" x14ac:dyDescent="0.35">
      <c r="D62" s="14"/>
      <c r="F62" t="str">
        <f t="shared" si="1"/>
        <v>Call Database.SetDatabaseValue("", colUserValue, CDbl(txt.Text))</v>
      </c>
    </row>
    <row r="63" spans="4:6" ht="16.5" x14ac:dyDescent="0.35">
      <c r="D63" s="14"/>
      <c r="F63" t="str">
        <f t="shared" si="1"/>
        <v>Call Database.SetDatabaseValue("", colUserValue, CDbl(txt.Text))</v>
      </c>
    </row>
    <row r="64" spans="4:6" ht="16.5" x14ac:dyDescent="0.35">
      <c r="D64" s="14"/>
      <c r="F64" t="str">
        <f t="shared" si="1"/>
        <v>Call Database.SetDatabaseValue("", colUserValue, CDbl(txt.Text))</v>
      </c>
    </row>
    <row r="65" spans="4:7" ht="16.5" x14ac:dyDescent="0.35">
      <c r="D65" s="14"/>
      <c r="F65" t="str">
        <f t="shared" si="1"/>
        <v>Call Database.SetDatabaseValue("", colUserValue, CDbl(txt.Text))</v>
      </c>
    </row>
    <row r="66" spans="4:7" x14ac:dyDescent="0.25">
      <c r="F66" t="str">
        <f t="shared" si="1"/>
        <v>Call Database.SetDatabaseValue("", colUserValue, CDbl(txt.Text))</v>
      </c>
    </row>
    <row r="70" spans="4:7" ht="45" x14ac:dyDescent="0.25">
      <c r="D70" s="10" t="s">
        <v>10414</v>
      </c>
      <c r="F70" s="111" t="str">
        <f>_xlfn.CONCAT("Private Sub txt",D70,"_Change()",CHAR(10),"Call modForm.textBoxChange(txt",D70,", ","""",D70,""""," , FormChanged)",CHAR(10),"End Sub")</f>
        <v>Private Sub txtISSTax_Change()
Call modForm.textBoxChange(txtISSTax, "ISSTax" , FormChanged)
End Sub</v>
      </c>
    </row>
    <row r="71" spans="4:7" ht="45" x14ac:dyDescent="0.25">
      <c r="D71" s="10" t="s">
        <v>10415</v>
      </c>
      <c r="F71" s="111" t="str">
        <f t="shared" ref="F71:F92" si="2">_xlfn.CONCAT("Private Sub txt",D71,"_Change()",CHAR(10),"Call modForm.textBoxChange(txt",D71,", ","""",D71,""""," , FormChanged)",CHAR(10),"End Sub")</f>
        <v>Private Sub txtICMSTax_Change()
Call modForm.textBoxChange(txtICMSTax, "ICMSTax" , FormChanged)
End Sub</v>
      </c>
    </row>
    <row r="72" spans="4:7" ht="45" x14ac:dyDescent="0.25">
      <c r="D72" s="10" t="s">
        <v>10416</v>
      </c>
      <c r="F72" s="111" t="str">
        <f t="shared" si="2"/>
        <v>Private Sub txtCSLLTax_Change()
Call modForm.textBoxChange(txtCSLLTax, "CSLLTax" , FormChanged)
End Sub</v>
      </c>
    </row>
    <row r="73" spans="4:7" ht="45" x14ac:dyDescent="0.25">
      <c r="D73" s="10" t="s">
        <v>10417</v>
      </c>
      <c r="F73" s="111" t="str">
        <f t="shared" si="2"/>
        <v>Private Sub txtIRPJTax_Change()
Call modForm.textBoxChange(txtIRPJTax, "IRPJTax" , FormChanged)
End Sub</v>
      </c>
      <c r="G73" t="s">
        <v>10396</v>
      </c>
    </row>
    <row r="74" spans="4:7" ht="45" x14ac:dyDescent="0.25">
      <c r="D74" s="10" t="s">
        <v>10401</v>
      </c>
      <c r="F74" s="111" t="str">
        <f t="shared" si="2"/>
        <v>Private Sub txtAverageSalaryManualOperator_Change()
Call modForm.textBoxChange(txtAverageSalaryManualOperator, "AverageSalaryManualOperator" , FormChanged)
End Sub</v>
      </c>
    </row>
    <row r="75" spans="4:7" ht="60" x14ac:dyDescent="0.25">
      <c r="D75" s="10" t="s">
        <v>10402</v>
      </c>
      <c r="F75" s="111" t="str">
        <f t="shared" si="2"/>
        <v>Private Sub txtAverageCostElectricityConsumption_Change()
Call modForm.textBoxChange(txtAverageCostElectricityConsumption, "AverageCostElectricityConsumption" , FormChanged)
End Sub</v>
      </c>
    </row>
    <row r="76" spans="4:7" ht="60" x14ac:dyDescent="0.25">
      <c r="D76" s="10" t="s">
        <v>10403</v>
      </c>
      <c r="F76" s="111" t="str">
        <f t="shared" si="2"/>
        <v>Private Sub txtFixedCostDemandContractedElectricity_Change()
Call modForm.textBoxChange(txtFixedCostDemandContractedElectricity, "FixedCostDemandContractedElectricity" , FormChanged)
End Sub</v>
      </c>
    </row>
    <row r="77" spans="4:7" ht="60" x14ac:dyDescent="0.25">
      <c r="D77" s="10" t="s">
        <v>10404</v>
      </c>
      <c r="F77" s="111" t="str">
        <f t="shared" si="2"/>
        <v>Private Sub txtAverageServiceCostFixedAuxiliary_Change()
Call modForm.textBoxChange(txtAverageServiceCostFixedAuxiliary, "AverageServiceCostFixedAuxiliary" , FormChanged)
End Sub</v>
      </c>
    </row>
    <row r="78" spans="4:7" ht="60" x14ac:dyDescent="0.25">
      <c r="D78" s="10" t="s">
        <v>10405</v>
      </c>
      <c r="F78" s="111" t="str">
        <f t="shared" si="2"/>
        <v>Private Sub txtAverageCostWheelLoaderRental_Change()
Call modForm.textBoxChange(txtAverageCostWheelLoaderRental, "AverageCostWheelLoaderRental" , FormChanged)
End Sub</v>
      </c>
    </row>
    <row r="79" spans="4:7" ht="60" x14ac:dyDescent="0.25">
      <c r="D79" s="10" t="s">
        <v>10406</v>
      </c>
      <c r="F79" s="111" t="str">
        <f t="shared" si="2"/>
        <v>Private Sub txtAverageRentalCostEquipmentLandfill_Change()
Call modForm.textBoxChange(txtAverageRentalCostEquipmentLandfill, "AverageRentalCostEquipmentLandfill" , FormChanged)
End Sub</v>
      </c>
    </row>
    <row r="80" spans="4:7" ht="60" x14ac:dyDescent="0.25">
      <c r="D80" s="10" t="s">
        <v>10407</v>
      </c>
      <c r="F80" s="111" t="str">
        <f t="shared" si="2"/>
        <v>Private Sub txtAverageCostDisposalLiquidEffluen_Change()
Call modForm.textBoxChange(txtAverageCostDisposalLiquidEffluen, "AverageCostDisposalLiquidEffluen" , FormChanged)
End Sub</v>
      </c>
    </row>
    <row r="81" spans="4:6" ht="60" x14ac:dyDescent="0.25">
      <c r="D81" s="10" t="s">
        <v>10408</v>
      </c>
      <c r="F81" s="111" t="str">
        <f t="shared" si="2"/>
        <v>Private Sub txtAverageCostDieselOilInternalMovement_Change()
Call modForm.textBoxChange(txtAverageCostDieselOilInternalMovement, "AverageCostDieselOilInternalMovement" , FormChanged)
End Sub</v>
      </c>
    </row>
    <row r="82" spans="4:6" ht="45" x14ac:dyDescent="0.25">
      <c r="D82" s="10" t="s">
        <v>10409</v>
      </c>
      <c r="F82" s="111" t="str">
        <f t="shared" si="2"/>
        <v>Private Sub txtAverageUreaCost_Change()
Call modForm.textBoxChange(txtAverageUreaCost, "AverageUreaCost" , FormChanged)
End Sub</v>
      </c>
    </row>
    <row r="83" spans="4:6" ht="45" x14ac:dyDescent="0.25">
      <c r="D83" s="10" t="s">
        <v>10410</v>
      </c>
      <c r="F83" s="111" t="str">
        <f t="shared" si="2"/>
        <v>Private Sub txtAverageCostHydrated_Change()
Call modForm.textBoxChange(txtAverageCostHydrated, "AverageCostHydrated" , FormChanged)
End Sub</v>
      </c>
    </row>
    <row r="84" spans="4:6" ht="45" x14ac:dyDescent="0.25">
      <c r="D84" s="10" t="s">
        <v>10411</v>
      </c>
      <c r="F84" s="111" t="str">
        <f t="shared" si="2"/>
        <v>Private Sub txtAverageCostActivatedCarbon_Change()
Call modForm.textBoxChange(txtAverageCostActivatedCarbon, "AverageCostActivatedCarbon" , FormChanged)
End Sub</v>
      </c>
    </row>
    <row r="85" spans="4:6" ht="60" x14ac:dyDescent="0.25">
      <c r="D85" s="10" t="s">
        <v>10412</v>
      </c>
      <c r="F85" s="111" t="str">
        <f t="shared" si="2"/>
        <v>Private Sub txtBoilerCleaningWaterConsumption_Change()
Call modForm.textBoxChange(txtBoilerCleaningWaterConsumption, "BoilerCleaningWaterConsumption" , FormChanged)
End Sub</v>
      </c>
    </row>
    <row r="86" spans="4:6" ht="60" x14ac:dyDescent="0.25">
      <c r="D86" s="10" t="s">
        <v>10413</v>
      </c>
      <c r="F86" s="111" t="str">
        <f t="shared" si="2"/>
        <v>Private Sub txtAverageCostIndustrialWaterConsumption_Change()
Call modForm.textBoxChange(txtAverageCostIndustrialWaterConsumption, "AverageCostIndustrialWaterConsumption" , FormChanged)
End Sub</v>
      </c>
    </row>
    <row r="87" spans="4:6" ht="46.5" x14ac:dyDescent="0.35">
      <c r="D87" s="14"/>
      <c r="F87" s="111" t="str">
        <f t="shared" si="2"/>
        <v>Private Sub txt_Change()
Call modForm.textBoxChange(txt, "" , FormChanged)
End Sub</v>
      </c>
    </row>
    <row r="88" spans="4:6" ht="46.5" x14ac:dyDescent="0.35">
      <c r="D88" s="14"/>
      <c r="F88" s="111" t="str">
        <f t="shared" si="2"/>
        <v>Private Sub txt_Change()
Call modForm.textBoxChange(txt, "" , FormChanged)
End Sub</v>
      </c>
    </row>
    <row r="89" spans="4:6" ht="46.5" x14ac:dyDescent="0.35">
      <c r="D89" s="14"/>
      <c r="F89" s="111" t="str">
        <f t="shared" si="2"/>
        <v>Private Sub txt_Change()
Call modForm.textBoxChange(txt, "" , FormChanged)
End Sub</v>
      </c>
    </row>
    <row r="90" spans="4:6" ht="46.5" x14ac:dyDescent="0.35">
      <c r="D90" s="14"/>
      <c r="F90" s="111" t="str">
        <f t="shared" si="2"/>
        <v>Private Sub txt_Change()
Call modForm.textBoxChange(txt, "" , FormChanged)
End Sub</v>
      </c>
    </row>
    <row r="91" spans="4:6" ht="46.5" x14ac:dyDescent="0.35">
      <c r="D91" s="14"/>
      <c r="F91" s="111" t="str">
        <f t="shared" si="2"/>
        <v>Private Sub txt_Change()
Call modForm.textBoxChange(txt, "" , FormChanged)
End Sub</v>
      </c>
    </row>
    <row r="92" spans="4:6" ht="45" x14ac:dyDescent="0.25">
      <c r="F92" s="111" t="str">
        <f t="shared" si="2"/>
        <v>Private Sub txt_Change()
Call modForm.textBoxChange(txt, "" , FormChanged)
End Sub</v>
      </c>
    </row>
    <row r="98" spans="4:6" ht="16.5" x14ac:dyDescent="0.25">
      <c r="D98" s="10" t="s">
        <v>10414</v>
      </c>
      <c r="F98" t="str">
        <f>_xlfn.CONCAT("txt",D98," = Database.GetDatabaseValue(""",D98,""", colUserValue)")</f>
        <v>txtISSTax = Database.GetDatabaseValue("ISSTax", colUserValue)</v>
      </c>
    </row>
    <row r="99" spans="4:6" ht="16.5" x14ac:dyDescent="0.25">
      <c r="D99" s="10" t="s">
        <v>10415</v>
      </c>
      <c r="F99" t="str">
        <f t="shared" ref="F99:F114" si="3">_xlfn.CONCAT("txt",D99," = Database.GetDatabaseValue(""",D99,""", colUserValue)")</f>
        <v>txtICMSTax = Database.GetDatabaseValue("ICMSTax", colUserValue)</v>
      </c>
    </row>
    <row r="100" spans="4:6" ht="16.5" x14ac:dyDescent="0.25">
      <c r="D100" s="10" t="s">
        <v>10416</v>
      </c>
      <c r="F100" t="str">
        <f t="shared" si="3"/>
        <v>txtCSLLTax = Database.GetDatabaseValue("CSLLTax", colUserValue)</v>
      </c>
    </row>
    <row r="101" spans="4:6" ht="16.5" x14ac:dyDescent="0.25">
      <c r="D101" s="10" t="s">
        <v>10417</v>
      </c>
      <c r="F101" t="str">
        <f t="shared" si="3"/>
        <v>txtIRPJTax = Database.GetDatabaseValue("IRPJTax", colUserValue)</v>
      </c>
    </row>
    <row r="102" spans="4:6" ht="16.5" x14ac:dyDescent="0.25">
      <c r="D102" s="10" t="s">
        <v>10401</v>
      </c>
      <c r="F102" t="str">
        <f t="shared" si="3"/>
        <v>txtAverageSalaryManualOperator = Database.GetDatabaseValue("AverageSalaryManualOperator", colUserValue)</v>
      </c>
    </row>
    <row r="103" spans="4:6" ht="16.5" x14ac:dyDescent="0.25">
      <c r="D103" s="10" t="s">
        <v>10402</v>
      </c>
      <c r="F103" t="str">
        <f t="shared" si="3"/>
        <v>txtAverageCostElectricityConsumption = Database.GetDatabaseValue("AverageCostElectricityConsumption", colUserValue)</v>
      </c>
    </row>
    <row r="104" spans="4:6" ht="16.5" x14ac:dyDescent="0.25">
      <c r="D104" s="10" t="s">
        <v>10403</v>
      </c>
      <c r="F104" t="str">
        <f t="shared" si="3"/>
        <v>txtFixedCostDemandContractedElectricity = Database.GetDatabaseValue("FixedCostDemandContractedElectricity", colUserValue)</v>
      </c>
    </row>
    <row r="105" spans="4:6" ht="16.5" x14ac:dyDescent="0.25">
      <c r="D105" s="10" t="s">
        <v>10404</v>
      </c>
      <c r="F105" t="str">
        <f t="shared" si="3"/>
        <v>txtAverageServiceCostFixedAuxiliary = Database.GetDatabaseValue("AverageServiceCostFixedAuxiliary", colUserValue)</v>
      </c>
    </row>
    <row r="106" spans="4:6" ht="16.5" x14ac:dyDescent="0.25">
      <c r="D106" s="10" t="s">
        <v>10405</v>
      </c>
      <c r="F106" t="str">
        <f t="shared" si="3"/>
        <v>txtAverageCostWheelLoaderRental = Database.GetDatabaseValue("AverageCostWheelLoaderRental", colUserValue)</v>
      </c>
    </row>
    <row r="107" spans="4:6" ht="16.5" x14ac:dyDescent="0.25">
      <c r="D107" s="10" t="s">
        <v>10406</v>
      </c>
      <c r="F107" t="str">
        <f t="shared" si="3"/>
        <v>txtAverageRentalCostEquipmentLandfill = Database.GetDatabaseValue("AverageRentalCostEquipmentLandfill", colUserValue)</v>
      </c>
    </row>
    <row r="108" spans="4:6" ht="16.5" x14ac:dyDescent="0.25">
      <c r="D108" s="10" t="s">
        <v>10407</v>
      </c>
      <c r="F108" t="str">
        <f t="shared" si="3"/>
        <v>txtAverageCostDisposalLiquidEffluen = Database.GetDatabaseValue("AverageCostDisposalLiquidEffluen", colUserValue)</v>
      </c>
    </row>
    <row r="109" spans="4:6" ht="16.5" x14ac:dyDescent="0.25">
      <c r="D109" s="10" t="s">
        <v>10408</v>
      </c>
      <c r="F109" t="str">
        <f t="shared" si="3"/>
        <v>txtAverageCostDieselOilInternalMovement = Database.GetDatabaseValue("AverageCostDieselOilInternalMovement", colUserValue)</v>
      </c>
    </row>
    <row r="110" spans="4:6" ht="16.5" x14ac:dyDescent="0.25">
      <c r="D110" s="10" t="s">
        <v>10409</v>
      </c>
      <c r="F110" t="str">
        <f t="shared" si="3"/>
        <v>txtAverageUreaCost = Database.GetDatabaseValue("AverageUreaCost", colUserValue)</v>
      </c>
    </row>
    <row r="111" spans="4:6" ht="16.5" x14ac:dyDescent="0.25">
      <c r="D111" s="10" t="s">
        <v>10410</v>
      </c>
      <c r="F111" t="str">
        <f t="shared" si="3"/>
        <v>txtAverageCostHydrated = Database.GetDatabaseValue("AverageCostHydrated", colUserValue)</v>
      </c>
    </row>
    <row r="112" spans="4:6" ht="16.5" x14ac:dyDescent="0.25">
      <c r="D112" s="10" t="s">
        <v>10411</v>
      </c>
      <c r="F112" t="str">
        <f t="shared" si="3"/>
        <v>txtAverageCostActivatedCarbon = Database.GetDatabaseValue("AverageCostActivatedCarbon", colUserValue)</v>
      </c>
    </row>
    <row r="113" spans="4:6" ht="16.5" x14ac:dyDescent="0.25">
      <c r="D113" s="10" t="s">
        <v>10412</v>
      </c>
      <c r="F113" t="str">
        <f t="shared" si="3"/>
        <v>txtBoilerCleaningWaterConsumption = Database.GetDatabaseValue("BoilerCleaningWaterConsumption", colUserValue)</v>
      </c>
    </row>
    <row r="114" spans="4:6" ht="16.5" x14ac:dyDescent="0.25">
      <c r="D114" s="10" t="s">
        <v>10413</v>
      </c>
      <c r="F114" t="str">
        <f t="shared" si="3"/>
        <v>txtAverageCostIndustrialWaterConsumption = Database.GetDatabaseValue("AverageCostIndustrialWaterConsumption", colUserValue)</v>
      </c>
    </row>
    <row r="119" spans="4:6" ht="16.5" x14ac:dyDescent="0.25">
      <c r="D119" s="10" t="s">
        <v>10414</v>
      </c>
      <c r="F119" t="str">
        <f>_xlfn.CONCAT("txt",D119)</f>
        <v>txtISSTax</v>
      </c>
    </row>
    <row r="120" spans="4:6" ht="16.5" x14ac:dyDescent="0.25">
      <c r="D120" s="10" t="s">
        <v>10415</v>
      </c>
      <c r="F120" t="str">
        <f t="shared" ref="F120:F135" si="4">_xlfn.CONCAT("txt",D120)</f>
        <v>txtICMSTax</v>
      </c>
    </row>
    <row r="121" spans="4:6" ht="16.5" x14ac:dyDescent="0.25">
      <c r="D121" s="10" t="s">
        <v>10416</v>
      </c>
      <c r="F121" t="str">
        <f t="shared" si="4"/>
        <v>txtCSLLTax</v>
      </c>
    </row>
    <row r="122" spans="4:6" ht="16.5" x14ac:dyDescent="0.25">
      <c r="D122" s="10" t="s">
        <v>10417</v>
      </c>
      <c r="F122" t="str">
        <f t="shared" si="4"/>
        <v>txtIRPJTax</v>
      </c>
    </row>
    <row r="123" spans="4:6" ht="16.5" x14ac:dyDescent="0.25">
      <c r="D123" s="10" t="s">
        <v>10401</v>
      </c>
      <c r="F123" t="str">
        <f t="shared" si="4"/>
        <v>txtAverageSalaryManualOperator</v>
      </c>
    </row>
    <row r="124" spans="4:6" ht="16.5" x14ac:dyDescent="0.25">
      <c r="D124" s="10" t="s">
        <v>10402</v>
      </c>
      <c r="F124" t="str">
        <f t="shared" si="4"/>
        <v>txtAverageCostElectricityConsumption</v>
      </c>
    </row>
    <row r="125" spans="4:6" ht="16.5" x14ac:dyDescent="0.25">
      <c r="D125" s="10" t="s">
        <v>10403</v>
      </c>
      <c r="F125" t="str">
        <f t="shared" si="4"/>
        <v>txtFixedCostDemandContractedElectricity</v>
      </c>
    </row>
    <row r="126" spans="4:6" ht="16.5" x14ac:dyDescent="0.25">
      <c r="D126" s="10" t="s">
        <v>10404</v>
      </c>
      <c r="F126" t="str">
        <f t="shared" si="4"/>
        <v>txtAverageServiceCostFixedAuxiliary</v>
      </c>
    </row>
    <row r="127" spans="4:6" ht="16.5" x14ac:dyDescent="0.25">
      <c r="D127" s="10" t="s">
        <v>10405</v>
      </c>
      <c r="F127" t="str">
        <f t="shared" si="4"/>
        <v>txtAverageCostWheelLoaderRental</v>
      </c>
    </row>
    <row r="128" spans="4:6" ht="16.5" x14ac:dyDescent="0.25">
      <c r="D128" s="10" t="s">
        <v>10406</v>
      </c>
      <c r="F128" t="str">
        <f t="shared" si="4"/>
        <v>txtAverageRentalCostEquipmentLandfill</v>
      </c>
    </row>
    <row r="129" spans="4:6" ht="16.5" x14ac:dyDescent="0.25">
      <c r="D129" s="10" t="s">
        <v>10407</v>
      </c>
      <c r="F129" t="str">
        <f t="shared" si="4"/>
        <v>txtAverageCostDisposalLiquidEffluen</v>
      </c>
    </row>
    <row r="130" spans="4:6" ht="16.5" x14ac:dyDescent="0.25">
      <c r="D130" s="10" t="s">
        <v>10408</v>
      </c>
      <c r="F130" t="str">
        <f t="shared" si="4"/>
        <v>txtAverageCostDieselOilInternalMovement</v>
      </c>
    </row>
    <row r="131" spans="4:6" ht="16.5" x14ac:dyDescent="0.25">
      <c r="D131" s="10" t="s">
        <v>10409</v>
      </c>
      <c r="F131" t="str">
        <f t="shared" si="4"/>
        <v>txtAverageUreaCost</v>
      </c>
    </row>
    <row r="132" spans="4:6" ht="16.5" x14ac:dyDescent="0.25">
      <c r="D132" s="10" t="s">
        <v>10410</v>
      </c>
      <c r="F132" t="str">
        <f t="shared" si="4"/>
        <v>txtAverageCostHydrated</v>
      </c>
    </row>
    <row r="133" spans="4:6" ht="16.5" x14ac:dyDescent="0.25">
      <c r="D133" s="10" t="s">
        <v>10411</v>
      </c>
      <c r="F133" t="str">
        <f t="shared" si="4"/>
        <v>txtAverageCostActivatedCarbon</v>
      </c>
    </row>
    <row r="134" spans="4:6" ht="16.5" x14ac:dyDescent="0.25">
      <c r="D134" s="10" t="s">
        <v>10412</v>
      </c>
      <c r="F134" t="str">
        <f t="shared" si="4"/>
        <v>txtBoilerCleaningWaterConsumption</v>
      </c>
    </row>
    <row r="135" spans="4:6" ht="16.5" x14ac:dyDescent="0.25">
      <c r="D135" s="10" t="s">
        <v>10413</v>
      </c>
      <c r="F135" t="str">
        <f t="shared" si="4"/>
        <v>txtAverageCostIndustrialWaterConsumption</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0" t="s">
        <v>9710</v>
      </c>
      <c r="B1" s="100" t="s">
        <v>10088</v>
      </c>
      <c r="C1" s="100" t="s">
        <v>10085</v>
      </c>
      <c r="D1" s="100" t="s">
        <v>10086</v>
      </c>
      <c r="E1" s="100" t="s">
        <v>9703</v>
      </c>
      <c r="F1" s="100" t="s">
        <v>10087</v>
      </c>
      <c r="G1" s="103" t="s">
        <v>10082</v>
      </c>
      <c r="H1" s="103" t="s">
        <v>9711</v>
      </c>
      <c r="I1" s="103" t="s">
        <v>10083</v>
      </c>
      <c r="J1" s="100" t="s">
        <v>9697</v>
      </c>
      <c r="K1" s="100" t="s">
        <v>9698</v>
      </c>
      <c r="L1" s="100"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9724</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9724</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9724</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9724</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9724</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06"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06"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8" customFormat="1" ht="42.75" customHeight="1" x14ac:dyDescent="0.35">
      <c r="A1" s="120" t="s">
        <v>10077</v>
      </c>
      <c r="B1" s="120" t="s">
        <v>10081</v>
      </c>
      <c r="C1" s="120" t="s">
        <v>10149</v>
      </c>
      <c r="D1" s="120" t="s">
        <v>10078</v>
      </c>
      <c r="E1" s="120" t="s">
        <v>10079</v>
      </c>
      <c r="F1" s="120" t="s">
        <v>9699</v>
      </c>
      <c r="G1" s="120" t="s">
        <v>9698</v>
      </c>
      <c r="H1" s="120" t="s">
        <v>9697</v>
      </c>
      <c r="I1" s="120" t="s">
        <v>10438</v>
      </c>
      <c r="J1" s="120" t="s">
        <v>10089</v>
      </c>
      <c r="K1" s="120" t="s">
        <v>10439</v>
      </c>
      <c r="L1" s="120" t="s">
        <v>10440</v>
      </c>
      <c r="M1" s="120" t="s">
        <v>10460</v>
      </c>
      <c r="N1" s="120" t="s">
        <v>10461</v>
      </c>
    </row>
    <row r="2" spans="1:14" s="119" customFormat="1" x14ac:dyDescent="0.35">
      <c r="A2" s="116">
        <v>1</v>
      </c>
      <c r="B2" s="116" t="s">
        <v>9724</v>
      </c>
      <c r="C2" s="116" t="s">
        <v>10157</v>
      </c>
      <c r="D2" s="116" t="s">
        <v>10256</v>
      </c>
      <c r="E2" s="116" t="s">
        <v>10080</v>
      </c>
      <c r="F2" s="116" t="s">
        <v>9784</v>
      </c>
      <c r="G2" s="116" t="s">
        <v>9784</v>
      </c>
      <c r="H2" s="116" t="s">
        <v>9784</v>
      </c>
      <c r="I2" s="116">
        <v>595.302510298789</v>
      </c>
      <c r="J2" s="116">
        <v>615.08589999999901</v>
      </c>
      <c r="K2" s="116">
        <v>228.05116740408101</v>
      </c>
      <c r="L2" s="116">
        <v>362.512057180422</v>
      </c>
      <c r="M2" s="116">
        <v>4.7392857142857103</v>
      </c>
      <c r="N2" s="106">
        <v>1</v>
      </c>
    </row>
    <row r="3" spans="1:14" s="116" customFormat="1" x14ac:dyDescent="0.35">
      <c r="A3" s="116">
        <v>1</v>
      </c>
      <c r="B3" s="116" t="s">
        <v>9724</v>
      </c>
      <c r="C3" s="116" t="s">
        <v>10163</v>
      </c>
      <c r="D3" s="116" t="s">
        <v>10256</v>
      </c>
      <c r="E3" s="116" t="s">
        <v>10257</v>
      </c>
      <c r="F3" s="117" t="s">
        <v>10090</v>
      </c>
      <c r="G3" s="117" t="s">
        <v>10091</v>
      </c>
      <c r="H3" s="117" t="s">
        <v>10091</v>
      </c>
      <c r="I3" s="116">
        <v>595.302510298789</v>
      </c>
      <c r="J3" s="116">
        <v>615.08589999999901</v>
      </c>
      <c r="K3" s="116">
        <v>228.05116740408101</v>
      </c>
      <c r="L3" s="116">
        <v>362.512057180422</v>
      </c>
      <c r="M3" s="116">
        <v>4.7392857142857103</v>
      </c>
      <c r="N3" s="106">
        <v>1</v>
      </c>
    </row>
    <row r="4" spans="1:14" s="119" customFormat="1" x14ac:dyDescent="0.35">
      <c r="A4" s="116">
        <v>2</v>
      </c>
      <c r="B4" s="116" t="s">
        <v>9724</v>
      </c>
      <c r="C4" s="116" t="s">
        <v>10158</v>
      </c>
      <c r="D4" s="116" t="s">
        <v>10418</v>
      </c>
      <c r="E4" s="116" t="s">
        <v>10080</v>
      </c>
      <c r="F4" s="116" t="s">
        <v>9784</v>
      </c>
      <c r="G4" s="116" t="s">
        <v>9784</v>
      </c>
      <c r="H4" s="116" t="s">
        <v>9784</v>
      </c>
      <c r="I4" s="116">
        <v>443.185941632376</v>
      </c>
      <c r="J4" s="116">
        <v>615.08590000000004</v>
      </c>
      <c r="K4" s="116">
        <v>84.517577259042696</v>
      </c>
      <c r="L4" s="116">
        <v>355.68598726319499</v>
      </c>
      <c r="M4" s="116">
        <v>2.9823771101379002</v>
      </c>
      <c r="N4" s="106">
        <v>0.71428571428571397</v>
      </c>
    </row>
    <row r="5" spans="1:14" s="116" customFormat="1" x14ac:dyDescent="0.35">
      <c r="A5" s="116">
        <v>2</v>
      </c>
      <c r="B5" s="116" t="s">
        <v>9724</v>
      </c>
      <c r="C5" s="116" t="s">
        <v>10164</v>
      </c>
      <c r="D5" s="116" t="s">
        <v>10418</v>
      </c>
      <c r="E5" s="116" t="s">
        <v>10419</v>
      </c>
      <c r="F5" s="117" t="s">
        <v>10090</v>
      </c>
      <c r="G5" s="117" t="s">
        <v>10091</v>
      </c>
      <c r="H5" s="117" t="s">
        <v>10091</v>
      </c>
      <c r="I5" s="116">
        <v>358.084175643756</v>
      </c>
      <c r="J5" s="116">
        <v>346.60149999999999</v>
      </c>
      <c r="K5" s="116">
        <v>81.760507285714198</v>
      </c>
      <c r="L5" s="116">
        <v>271.58438264375599</v>
      </c>
      <c r="M5" s="116">
        <v>4.7392857142857103</v>
      </c>
      <c r="N5" s="106">
        <v>0.71428571428571397</v>
      </c>
    </row>
    <row r="6" spans="1:14" s="116" customFormat="1" x14ac:dyDescent="0.35">
      <c r="A6" s="116">
        <v>2</v>
      </c>
      <c r="B6" s="116" t="s">
        <v>9724</v>
      </c>
      <c r="C6" s="116" t="s">
        <v>10165</v>
      </c>
      <c r="D6" s="116" t="s">
        <v>10418</v>
      </c>
      <c r="E6" s="116" t="s">
        <v>10420</v>
      </c>
      <c r="F6" s="117" t="s">
        <v>10421</v>
      </c>
      <c r="G6" s="117" t="s">
        <v>10421</v>
      </c>
      <c r="H6" s="117" t="s">
        <v>10421</v>
      </c>
      <c r="I6" s="116">
        <v>553.04856212095797</v>
      </c>
      <c r="J6" s="116">
        <v>268.48439999999999</v>
      </c>
      <c r="K6" s="116">
        <v>88.076832800000005</v>
      </c>
      <c r="L6" s="116">
        <v>464.25744360667198</v>
      </c>
      <c r="M6" s="116">
        <v>0.71428571428571397</v>
      </c>
      <c r="N6" s="106">
        <v>0.71428571428571397</v>
      </c>
    </row>
    <row r="7" spans="1:14" s="105" customFormat="1" x14ac:dyDescent="0.35">
      <c r="A7" s="6">
        <v>3</v>
      </c>
      <c r="B7" s="6" t="s">
        <v>9724</v>
      </c>
      <c r="C7" s="116" t="s">
        <v>10422</v>
      </c>
      <c r="D7" s="6" t="s">
        <v>10423</v>
      </c>
      <c r="E7" s="6" t="s">
        <v>10080</v>
      </c>
      <c r="F7" s="6" t="s">
        <v>9784</v>
      </c>
      <c r="G7" s="116" t="s">
        <v>9784</v>
      </c>
      <c r="H7" s="6" t="s">
        <v>9784</v>
      </c>
      <c r="I7" s="6">
        <v>461.59915323870098</v>
      </c>
      <c r="J7" s="6">
        <v>615.08590000000004</v>
      </c>
      <c r="K7" s="6">
        <v>100.89259214658399</v>
      </c>
      <c r="L7" s="6">
        <v>357.669277561591</v>
      </c>
      <c r="M7" s="6">
        <v>3.03728353052569</v>
      </c>
      <c r="N7" s="106">
        <v>0.71428571428571397</v>
      </c>
    </row>
    <row r="8" spans="1:14" x14ac:dyDescent="0.35">
      <c r="A8" s="6">
        <v>3</v>
      </c>
      <c r="B8" s="6" t="s">
        <v>9724</v>
      </c>
      <c r="C8" s="116" t="s">
        <v>10424</v>
      </c>
      <c r="D8" s="6" t="s">
        <v>10423</v>
      </c>
      <c r="E8" s="6" t="s">
        <v>10425</v>
      </c>
      <c r="F8" s="107" t="s">
        <v>10090</v>
      </c>
      <c r="G8" s="117" t="s">
        <v>10090</v>
      </c>
      <c r="H8" s="107" t="s">
        <v>10090</v>
      </c>
      <c r="I8" s="6">
        <v>618.05552854664302</v>
      </c>
      <c r="J8" s="6">
        <v>132.3115</v>
      </c>
      <c r="K8" s="6">
        <v>122.08559123809501</v>
      </c>
      <c r="L8" s="6">
        <v>495.25565159426202</v>
      </c>
      <c r="M8" s="6">
        <v>0.71428571428571397</v>
      </c>
      <c r="N8" s="106">
        <v>0.71428571428571397</v>
      </c>
    </row>
    <row r="9" spans="1:14" x14ac:dyDescent="0.35">
      <c r="A9" s="6">
        <v>3</v>
      </c>
      <c r="B9" s="6" t="s">
        <v>9724</v>
      </c>
      <c r="C9" s="116" t="s">
        <v>10426</v>
      </c>
      <c r="D9" s="6" t="s">
        <v>10423</v>
      </c>
      <c r="E9" s="6" t="s">
        <v>10427</v>
      </c>
      <c r="F9" s="107" t="s">
        <v>10421</v>
      </c>
      <c r="G9" s="117" t="s">
        <v>10421</v>
      </c>
      <c r="H9" s="107" t="s">
        <v>10421</v>
      </c>
      <c r="I9" s="6">
        <v>603.28939763932897</v>
      </c>
      <c r="J9" s="6">
        <v>127.78230000000001</v>
      </c>
      <c r="K9" s="6">
        <v>125.1947792</v>
      </c>
      <c r="L9" s="6">
        <v>477.38033272504401</v>
      </c>
      <c r="M9" s="6">
        <v>0.71428571428571397</v>
      </c>
      <c r="N9" s="106">
        <v>0.71428571428571397</v>
      </c>
    </row>
    <row r="10" spans="1:14" x14ac:dyDescent="0.35">
      <c r="A10" s="6">
        <v>3</v>
      </c>
      <c r="B10" s="6" t="s">
        <v>9724</v>
      </c>
      <c r="C10" s="116" t="s">
        <v>10428</v>
      </c>
      <c r="D10" s="6" t="s">
        <v>10423</v>
      </c>
      <c r="E10" s="6" t="s">
        <v>10429</v>
      </c>
      <c r="F10" s="107" t="s">
        <v>10090</v>
      </c>
      <c r="G10" s="117" t="s">
        <v>10091</v>
      </c>
      <c r="H10" s="107" t="s">
        <v>10091</v>
      </c>
      <c r="I10" s="6">
        <v>352.28268389013999</v>
      </c>
      <c r="J10" s="6">
        <v>354.99209999999999</v>
      </c>
      <c r="K10" s="6">
        <v>84.245836187755103</v>
      </c>
      <c r="L10" s="6">
        <v>263.29756198809901</v>
      </c>
      <c r="M10" s="6">
        <v>4.7392857142857103</v>
      </c>
      <c r="N10" s="106">
        <v>0.71428571428571397</v>
      </c>
    </row>
    <row r="11" spans="1:14" x14ac:dyDescent="0.35">
      <c r="A11" s="6">
        <v>4</v>
      </c>
      <c r="B11" s="6" t="s">
        <v>9724</v>
      </c>
      <c r="C11" s="116" t="s">
        <v>10430</v>
      </c>
      <c r="D11" s="6" t="s">
        <v>10431</v>
      </c>
      <c r="E11" s="6" t="s">
        <v>10080</v>
      </c>
      <c r="F11" s="107" t="s">
        <v>9784</v>
      </c>
      <c r="G11" s="117" t="s">
        <v>9784</v>
      </c>
      <c r="H11" s="107" t="s">
        <v>9784</v>
      </c>
      <c r="I11" s="6">
        <v>511.21685939344701</v>
      </c>
      <c r="J11" s="6">
        <v>615.08590000000004</v>
      </c>
      <c r="K11" s="6">
        <v>147.89407639517</v>
      </c>
      <c r="L11" s="6">
        <v>357.32249390641402</v>
      </c>
      <c r="M11" s="6">
        <v>6.0002890918627303</v>
      </c>
      <c r="N11" s="106">
        <v>2.8405360394841899</v>
      </c>
    </row>
    <row r="12" spans="1:14" s="105" customFormat="1" x14ac:dyDescent="0.35">
      <c r="A12" s="6">
        <v>4</v>
      </c>
      <c r="B12" s="6" t="s">
        <v>9724</v>
      </c>
      <c r="C12" s="116" t="s">
        <v>10432</v>
      </c>
      <c r="D12" s="6" t="s">
        <v>10431</v>
      </c>
      <c r="E12" s="6" t="s">
        <v>10433</v>
      </c>
      <c r="F12" s="107" t="s">
        <v>10090</v>
      </c>
      <c r="G12" s="117" t="s">
        <v>10091</v>
      </c>
      <c r="H12" s="107" t="s">
        <v>10091</v>
      </c>
      <c r="I12" s="6">
        <v>481.81497993775201</v>
      </c>
      <c r="J12" s="6">
        <v>482.86200000000002</v>
      </c>
      <c r="K12" s="6">
        <v>154.944842938775</v>
      </c>
      <c r="L12" s="6">
        <v>322.130851284691</v>
      </c>
      <c r="M12" s="6">
        <v>4.7392857142857103</v>
      </c>
      <c r="N12" s="106">
        <v>0.71428571428571397</v>
      </c>
    </row>
    <row r="13" spans="1:14" x14ac:dyDescent="0.35">
      <c r="A13" s="6">
        <v>4</v>
      </c>
      <c r="B13" s="6" t="s">
        <v>9724</v>
      </c>
      <c r="C13" s="116" t="s">
        <v>10434</v>
      </c>
      <c r="D13" s="6" t="s">
        <v>10431</v>
      </c>
      <c r="E13" s="6" t="s">
        <v>10435</v>
      </c>
      <c r="F13" s="107" t="s">
        <v>10421</v>
      </c>
      <c r="G13" s="117" t="s">
        <v>10421</v>
      </c>
      <c r="H13" s="107" t="s">
        <v>10436</v>
      </c>
      <c r="I13" s="6">
        <v>618.58814641293498</v>
      </c>
      <c r="J13" s="6">
        <v>132.22389999999999</v>
      </c>
      <c r="K13" s="6">
        <v>122.14572655238</v>
      </c>
      <c r="L13" s="6">
        <v>485.837134146268</v>
      </c>
      <c r="M13" s="6">
        <v>10.605285714285699</v>
      </c>
      <c r="N13" s="106">
        <v>10.605285714285699</v>
      </c>
    </row>
    <row r="14" spans="1:14" x14ac:dyDescent="0.35">
      <c r="C14" s="116"/>
      <c r="F14" s="107"/>
      <c r="G14" s="108"/>
      <c r="H14" s="107"/>
    </row>
    <row r="15" spans="1:14" x14ac:dyDescent="0.35">
      <c r="C15" s="116"/>
      <c r="F15" s="107"/>
      <c r="G15" s="108"/>
      <c r="H15" s="107"/>
    </row>
    <row r="16" spans="1:14" s="105" customFormat="1" x14ac:dyDescent="0.35">
      <c r="A16" s="6"/>
      <c r="B16" s="6"/>
      <c r="C16" s="116"/>
      <c r="D16" s="6"/>
      <c r="E16" s="6"/>
      <c r="F16" s="107"/>
      <c r="G16" s="108"/>
      <c r="H16" s="107"/>
      <c r="I16" s="6"/>
      <c r="J16" s="6"/>
      <c r="K16" s="6"/>
      <c r="L16" s="6"/>
      <c r="M16" s="6"/>
      <c r="N16" s="106"/>
    </row>
    <row r="17" spans="1:14" x14ac:dyDescent="0.35">
      <c r="C17" s="116"/>
      <c r="F17" s="107"/>
      <c r="G17" s="108"/>
      <c r="H17" s="107"/>
    </row>
    <row r="18" spans="1:14" x14ac:dyDescent="0.35">
      <c r="C18" s="116"/>
      <c r="F18" s="107"/>
      <c r="G18" s="108"/>
      <c r="H18" s="107"/>
    </row>
    <row r="19" spans="1:14" x14ac:dyDescent="0.35">
      <c r="C19" s="116"/>
      <c r="F19" s="107"/>
      <c r="G19" s="108"/>
      <c r="H19" s="107"/>
    </row>
    <row r="20" spans="1:14" x14ac:dyDescent="0.35">
      <c r="C20" s="116"/>
      <c r="F20" s="107"/>
      <c r="G20" s="108"/>
      <c r="H20" s="107"/>
    </row>
    <row r="21" spans="1:14" s="105" customFormat="1" x14ac:dyDescent="0.35">
      <c r="A21" s="6"/>
      <c r="B21" s="6"/>
      <c r="C21" s="116"/>
      <c r="D21" s="6"/>
      <c r="E21" s="6"/>
      <c r="F21" s="107"/>
      <c r="G21" s="108"/>
      <c r="H21" s="107"/>
      <c r="I21" s="6"/>
      <c r="J21" s="6"/>
      <c r="K21" s="6"/>
      <c r="L21" s="6"/>
      <c r="M21" s="6"/>
      <c r="N21" s="109"/>
    </row>
    <row r="22" spans="1:14" x14ac:dyDescent="0.35">
      <c r="C22" s="116"/>
      <c r="F22" s="107"/>
      <c r="G22" s="108"/>
      <c r="H22" s="107"/>
    </row>
    <row r="23" spans="1:14" x14ac:dyDescent="0.35">
      <c r="C23" s="116"/>
      <c r="F23" s="107"/>
      <c r="G23" s="108"/>
      <c r="H23" s="107"/>
    </row>
    <row r="24" spans="1:14" x14ac:dyDescent="0.35">
      <c r="C24" s="116"/>
      <c r="F24" s="107"/>
      <c r="G24" s="108"/>
      <c r="H24" s="107"/>
    </row>
    <row r="25" spans="1:14" x14ac:dyDescent="0.35">
      <c r="C25" s="116"/>
      <c r="F25" s="107"/>
      <c r="G25" s="108"/>
      <c r="H25" s="107"/>
    </row>
    <row r="26" spans="1:14" s="105" customFormat="1" x14ac:dyDescent="0.35">
      <c r="A26" s="6"/>
      <c r="B26" s="6"/>
      <c r="C26" s="116"/>
      <c r="D26" s="6"/>
      <c r="E26" s="6"/>
      <c r="F26" s="107"/>
      <c r="G26" s="108"/>
      <c r="H26" s="107"/>
      <c r="I26" s="6"/>
      <c r="J26" s="6"/>
      <c r="K26" s="6"/>
      <c r="L26" s="6"/>
      <c r="M26" s="6"/>
      <c r="N26" s="109"/>
    </row>
    <row r="27" spans="1:14" x14ac:dyDescent="0.35">
      <c r="C27" s="116"/>
      <c r="F27" s="107"/>
      <c r="G27" s="108"/>
      <c r="H27" s="107"/>
    </row>
    <row r="28" spans="1:14" x14ac:dyDescent="0.35">
      <c r="C28" s="116"/>
      <c r="F28" s="107"/>
      <c r="G28" s="108"/>
      <c r="H28" s="107"/>
    </row>
    <row r="29" spans="1:14" x14ac:dyDescent="0.35">
      <c r="C29" s="116"/>
      <c r="F29" s="107"/>
      <c r="G29" s="108"/>
      <c r="H29" s="107"/>
    </row>
    <row r="30" spans="1:14" x14ac:dyDescent="0.35">
      <c r="C30" s="116"/>
      <c r="F30" s="107"/>
      <c r="G30" s="108"/>
      <c r="H30" s="107"/>
    </row>
    <row r="31" spans="1:14" s="105" customFormat="1" x14ac:dyDescent="0.35">
      <c r="A31" s="6"/>
      <c r="B31" s="6"/>
      <c r="C31" s="116"/>
      <c r="D31" s="6"/>
      <c r="E31" s="6"/>
      <c r="F31" s="107"/>
      <c r="G31" s="108"/>
      <c r="H31" s="107"/>
      <c r="I31" s="6"/>
      <c r="J31" s="6"/>
      <c r="K31" s="6"/>
      <c r="L31" s="6"/>
      <c r="M31" s="6"/>
      <c r="N31" s="109"/>
    </row>
    <row r="32" spans="1:14" x14ac:dyDescent="0.35">
      <c r="C32" s="116"/>
      <c r="F32" s="107"/>
      <c r="G32" s="108"/>
      <c r="H32" s="107"/>
    </row>
    <row r="33" spans="1:14" x14ac:dyDescent="0.35">
      <c r="C33" s="116"/>
      <c r="F33" s="107"/>
      <c r="G33" s="108"/>
      <c r="H33" s="107"/>
    </row>
    <row r="34" spans="1:14" x14ac:dyDescent="0.35">
      <c r="C34" s="116"/>
      <c r="F34" s="107"/>
      <c r="G34" s="108"/>
      <c r="H34" s="107"/>
    </row>
    <row r="35" spans="1:14" x14ac:dyDescent="0.35">
      <c r="C35" s="116"/>
      <c r="F35" s="107"/>
      <c r="G35" s="108"/>
      <c r="H35" s="107"/>
    </row>
    <row r="36" spans="1:14" s="105" customFormat="1" x14ac:dyDescent="0.35">
      <c r="A36" s="6"/>
      <c r="B36" s="6"/>
      <c r="C36" s="116"/>
      <c r="D36" s="6"/>
      <c r="E36" s="6"/>
      <c r="F36" s="107"/>
      <c r="G36" s="108"/>
      <c r="H36" s="107"/>
      <c r="I36" s="6"/>
      <c r="J36" s="6"/>
      <c r="K36" s="6"/>
      <c r="L36" s="6"/>
      <c r="M36" s="6"/>
      <c r="N36" s="109"/>
    </row>
    <row r="37" spans="1:14" x14ac:dyDescent="0.35">
      <c r="C37" s="116"/>
      <c r="F37" s="107"/>
      <c r="G37" s="108"/>
      <c r="H37" s="107"/>
    </row>
    <row r="38" spans="1:14" x14ac:dyDescent="0.35">
      <c r="C38" s="116"/>
      <c r="F38" s="107"/>
      <c r="G38" s="108"/>
      <c r="H38" s="107"/>
    </row>
    <row r="39" spans="1:14" x14ac:dyDescent="0.35">
      <c r="C39" s="116"/>
      <c r="F39" s="107"/>
      <c r="G39" s="108"/>
      <c r="H39" s="107"/>
    </row>
    <row r="40" spans="1:14" x14ac:dyDescent="0.35">
      <c r="C40" s="116"/>
      <c r="F40" s="107"/>
      <c r="G40" s="108"/>
      <c r="H40" s="107"/>
    </row>
    <row r="41" spans="1:14" x14ac:dyDescent="0.35">
      <c r="C41" s="116"/>
      <c r="F41" s="107"/>
      <c r="G41" s="108"/>
      <c r="H41" s="107"/>
    </row>
    <row r="42" spans="1:14" x14ac:dyDescent="0.35">
      <c r="C42" s="116"/>
      <c r="F42" s="107"/>
      <c r="G42" s="108"/>
      <c r="H42" s="107"/>
    </row>
    <row r="43" spans="1:14" x14ac:dyDescent="0.35">
      <c r="F43" s="107"/>
      <c r="G43" s="108"/>
      <c r="H43" s="107"/>
    </row>
    <row r="104" spans="7:14" s="105" customFormat="1" x14ac:dyDescent="0.35">
      <c r="G104" s="109"/>
      <c r="N104" s="109"/>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182" activePane="bottomLeft" state="frozen"/>
      <selection pane="bottomLeft" activeCell="H206" sqref="H206"/>
    </sheetView>
  </sheetViews>
  <sheetFormatPr defaultColWidth="15.7109375" defaultRowHeight="16.5" x14ac:dyDescent="0.35"/>
  <cols>
    <col min="1" max="1" width="29.5703125" style="95" customWidth="1"/>
    <col min="2" max="2" width="15.85546875" style="95" bestFit="1" customWidth="1"/>
    <col min="3" max="3" width="19.5703125" style="95" bestFit="1" customWidth="1"/>
    <col min="4" max="4" width="15.7109375" style="95"/>
    <col min="5" max="5" width="22.5703125" style="95" customWidth="1"/>
    <col min="6" max="6" width="25.7109375" style="95" customWidth="1"/>
    <col min="7" max="7" width="25.7109375" style="126" customWidth="1"/>
    <col min="8" max="62" width="25.7109375" style="95" customWidth="1"/>
    <col min="63" max="16384" width="15.7109375" style="124"/>
  </cols>
  <sheetData>
    <row r="1" spans="1:62" s="94" customFormat="1" ht="83.25" thickBot="1" x14ac:dyDescent="0.3">
      <c r="A1" s="102" t="s">
        <v>10148</v>
      </c>
      <c r="B1" s="102" t="s">
        <v>10078</v>
      </c>
      <c r="C1" s="102" t="s">
        <v>10079</v>
      </c>
      <c r="D1" s="102" t="s">
        <v>10092</v>
      </c>
      <c r="E1" s="102" t="s">
        <v>10149</v>
      </c>
      <c r="F1" s="102" t="str">
        <f>AL1</f>
        <v>Nova RT | TARIFA LÍQUIDA pós MODICIDADE TARIFÁRIA</v>
      </c>
      <c r="G1" s="102" t="str">
        <f>BJ1</f>
        <v>% EF RT &amp; CM | Eficiência Valorização RT + Custos Movimentação:
 (Esforço s/ Tarifa Munícipe)</v>
      </c>
      <c r="H1" s="102" t="s">
        <v>10093</v>
      </c>
      <c r="I1" s="102" t="s">
        <v>10094</v>
      </c>
      <c r="J1" s="102" t="s">
        <v>10095</v>
      </c>
      <c r="K1" s="102" t="s">
        <v>10096</v>
      </c>
      <c r="L1" s="102" t="s">
        <v>10097</v>
      </c>
      <c r="M1" s="102" t="s">
        <v>10098</v>
      </c>
      <c r="N1" s="102" t="s">
        <v>10099</v>
      </c>
      <c r="O1" s="102" t="s">
        <v>10100</v>
      </c>
      <c r="P1" s="102" t="s">
        <v>10101</v>
      </c>
      <c r="Q1" s="102" t="s">
        <v>10102</v>
      </c>
      <c r="R1" s="102" t="s">
        <v>10103</v>
      </c>
      <c r="S1" s="102" t="s">
        <v>10104</v>
      </c>
      <c r="T1" s="102" t="s">
        <v>10105</v>
      </c>
      <c r="U1" s="102" t="s">
        <v>10106</v>
      </c>
      <c r="V1" s="102" t="s">
        <v>10107</v>
      </c>
      <c r="W1" s="102" t="s">
        <v>10108</v>
      </c>
      <c r="X1" s="102" t="s">
        <v>10109</v>
      </c>
      <c r="Y1" s="102" t="s">
        <v>10110</v>
      </c>
      <c r="Z1" s="102" t="s">
        <v>10111</v>
      </c>
      <c r="AA1" s="102" t="s">
        <v>10112</v>
      </c>
      <c r="AB1" s="102" t="s">
        <v>10113</v>
      </c>
      <c r="AC1" s="102" t="s">
        <v>10114</v>
      </c>
      <c r="AD1" s="102" t="s">
        <v>10115</v>
      </c>
      <c r="AE1" s="102" t="s">
        <v>10116</v>
      </c>
      <c r="AF1" s="102" t="s">
        <v>10117</v>
      </c>
      <c r="AG1" s="102" t="s">
        <v>10118</v>
      </c>
      <c r="AH1" s="102" t="s">
        <v>10119</v>
      </c>
      <c r="AI1" s="102" t="s">
        <v>10120</v>
      </c>
      <c r="AJ1" s="102" t="s">
        <v>10121</v>
      </c>
      <c r="AK1" s="102" t="s">
        <v>10122</v>
      </c>
      <c r="AL1" s="102" t="s">
        <v>10123</v>
      </c>
      <c r="AM1" s="102" t="s">
        <v>10124</v>
      </c>
      <c r="AN1" s="102" t="s">
        <v>10125</v>
      </c>
      <c r="AO1" s="102" t="s">
        <v>10126</v>
      </c>
      <c r="AP1" s="102" t="s">
        <v>10127</v>
      </c>
      <c r="AQ1" s="102" t="s">
        <v>10128</v>
      </c>
      <c r="AR1" s="102" t="s">
        <v>10129</v>
      </c>
      <c r="AS1" s="102" t="s">
        <v>10130</v>
      </c>
      <c r="AT1" s="102" t="s">
        <v>10131</v>
      </c>
      <c r="AU1" s="102" t="s">
        <v>10132</v>
      </c>
      <c r="AV1" s="102" t="s">
        <v>10133</v>
      </c>
      <c r="AW1" s="102" t="s">
        <v>10134</v>
      </c>
      <c r="AX1" s="102" t="s">
        <v>10135</v>
      </c>
      <c r="AY1" s="102" t="s">
        <v>10136</v>
      </c>
      <c r="AZ1" s="102" t="s">
        <v>10137</v>
      </c>
      <c r="BA1" s="102" t="s">
        <v>10138</v>
      </c>
      <c r="BB1" s="102" t="s">
        <v>10139</v>
      </c>
      <c r="BC1" s="102" t="s">
        <v>10140</v>
      </c>
      <c r="BD1" s="102" t="s">
        <v>10141</v>
      </c>
      <c r="BE1" s="102" t="s">
        <v>10142</v>
      </c>
      <c r="BF1" s="102" t="s">
        <v>10143</v>
      </c>
      <c r="BG1" s="102" t="s">
        <v>10144</v>
      </c>
      <c r="BH1" s="102" t="s">
        <v>10145</v>
      </c>
      <c r="BI1" s="102" t="s">
        <v>10146</v>
      </c>
      <c r="BJ1" s="102" t="s">
        <v>10147</v>
      </c>
    </row>
    <row r="2" spans="1:62" x14ac:dyDescent="0.35">
      <c r="A2" s="95" t="s">
        <v>10166</v>
      </c>
      <c r="B2" s="95" t="s">
        <v>10157</v>
      </c>
      <c r="C2" s="95" t="s">
        <v>10163</v>
      </c>
      <c r="D2" s="95" t="s">
        <v>10150</v>
      </c>
      <c r="E2" s="95" t="s">
        <v>10462</v>
      </c>
      <c r="F2" s="122">
        <v>704.00368051008434</v>
      </c>
      <c r="G2" s="123">
        <v>-7.2871421236563053E-2</v>
      </c>
      <c r="H2" s="95">
        <v>35</v>
      </c>
      <c r="I2" s="95">
        <v>947.99899084194567</v>
      </c>
      <c r="J2" s="95">
        <v>52.59381149822255</v>
      </c>
      <c r="K2" s="95">
        <v>465.52382834941881</v>
      </c>
      <c r="L2" s="95">
        <v>357.96735065225835</v>
      </c>
      <c r="M2" s="95">
        <v>93.945806447699937</v>
      </c>
      <c r="N2" s="95">
        <v>14.178300167606098</v>
      </c>
      <c r="O2" s="95">
        <v>12.725875948299182</v>
      </c>
      <c r="P2" s="95">
        <v>0.70016098888567668</v>
      </c>
      <c r="Q2" s="95">
        <v>0.75226323042124299</v>
      </c>
      <c r="R2" s="95">
        <v>0</v>
      </c>
      <c r="S2" s="95">
        <v>56531.165409908674</v>
      </c>
      <c r="T2" s="95">
        <v>0</v>
      </c>
      <c r="U2" s="95">
        <v>0</v>
      </c>
      <c r="V2" s="95">
        <v>615.28267925153523</v>
      </c>
      <c r="W2" s="95">
        <v>170.20797784207534</v>
      </c>
      <c r="X2" s="95">
        <v>63.169155872774866</v>
      </c>
      <c r="Y2" s="95">
        <v>51.179202000000004</v>
      </c>
      <c r="Z2" s="95">
        <v>330.72634353668496</v>
      </c>
      <c r="AA2" s="95">
        <v>88.721001258549109</v>
      </c>
      <c r="AB2" s="95">
        <v>-12.577113594920515</v>
      </c>
      <c r="AC2" s="95">
        <v>0</v>
      </c>
      <c r="AD2" s="95">
        <v>0</v>
      </c>
      <c r="AE2" s="95">
        <v>-22.153507508235485</v>
      </c>
      <c r="AF2" s="95">
        <v>-2.1385649327421601</v>
      </c>
      <c r="AG2" s="95">
        <v>-3.5426789907023486</v>
      </c>
      <c r="AH2" s="95">
        <v>0</v>
      </c>
      <c r="AI2" s="95">
        <v>0</v>
      </c>
      <c r="AJ2" s="95">
        <v>0</v>
      </c>
      <c r="AK2" s="95">
        <v>0.26826106535631311</v>
      </c>
      <c r="AL2" s="95">
        <v>704.00368051008434</v>
      </c>
      <c r="AM2" s="95">
        <v>34.730621103155997</v>
      </c>
      <c r="AN2" s="95">
        <v>12.577113594920515</v>
      </c>
      <c r="AO2" s="95">
        <v>0</v>
      </c>
      <c r="AP2" s="95">
        <v>0</v>
      </c>
      <c r="AQ2" s="95">
        <v>22.153507508235485</v>
      </c>
      <c r="AR2" s="95">
        <v>168.41497493753695</v>
      </c>
      <c r="AS2" s="95">
        <v>94.55599096378026</v>
      </c>
      <c r="AT2" s="95">
        <v>94.55599096378026</v>
      </c>
      <c r="AU2" s="95">
        <v>0</v>
      </c>
      <c r="AV2" s="95">
        <v>0</v>
      </c>
      <c r="AW2" s="95">
        <v>49.982347464255795</v>
      </c>
      <c r="AX2" s="95">
        <v>2.3932644985045837</v>
      </c>
      <c r="AY2" s="95">
        <v>19.828784569063007</v>
      </c>
      <c r="AZ2" s="95">
        <v>27.760298396688206</v>
      </c>
      <c r="BA2" s="95">
        <v>0</v>
      </c>
      <c r="BB2" s="95">
        <v>23.876636509500898</v>
      </c>
      <c r="BC2" s="95">
        <v>0</v>
      </c>
      <c r="BD2" s="95">
        <v>0</v>
      </c>
      <c r="BE2" s="95">
        <v>23.876636509500898</v>
      </c>
      <c r="BF2" s="95">
        <v>0</v>
      </c>
      <c r="BG2" s="95">
        <v>203.14559604069296</v>
      </c>
      <c r="BH2" s="95">
        <v>114.42459478214386</v>
      </c>
      <c r="BI2" s="95">
        <v>-0.15511842269937168</v>
      </c>
      <c r="BJ2" s="95">
        <v>-7.2871421236563053E-2</v>
      </c>
    </row>
    <row r="3" spans="1:62" x14ac:dyDescent="0.35">
      <c r="A3" s="95" t="s">
        <v>10166</v>
      </c>
      <c r="B3" s="95" t="s">
        <v>10157</v>
      </c>
      <c r="C3" s="95" t="s">
        <v>10163</v>
      </c>
      <c r="D3" s="95" t="s">
        <v>10151</v>
      </c>
      <c r="E3" s="95" t="s">
        <v>10463</v>
      </c>
      <c r="F3" s="122">
        <v>795.97245496319101</v>
      </c>
      <c r="G3" s="123">
        <v>-0.22666070903681784</v>
      </c>
      <c r="H3" s="95">
        <v>35</v>
      </c>
      <c r="I3" s="95">
        <v>947.99899084194567</v>
      </c>
      <c r="J3" s="95">
        <v>52.59381149822255</v>
      </c>
      <c r="K3" s="95">
        <v>465.52382834941881</v>
      </c>
      <c r="L3" s="95">
        <v>357.96735065225835</v>
      </c>
      <c r="M3" s="95">
        <v>93.945806447699937</v>
      </c>
      <c r="N3" s="95">
        <v>14.178300167606098</v>
      </c>
      <c r="O3" s="95">
        <v>12.725875948299182</v>
      </c>
      <c r="P3" s="95">
        <v>0.70016098888567668</v>
      </c>
      <c r="Q3" s="95">
        <v>0.75226323042124299</v>
      </c>
      <c r="R3" s="95">
        <v>0</v>
      </c>
      <c r="S3" s="95">
        <v>0</v>
      </c>
      <c r="T3" s="95">
        <v>14132.791352477168</v>
      </c>
      <c r="U3" s="95">
        <v>0</v>
      </c>
      <c r="V3" s="95">
        <v>615.28267925153523</v>
      </c>
      <c r="W3" s="95">
        <v>170.20797784207534</v>
      </c>
      <c r="X3" s="95">
        <v>63.169155872774866</v>
      </c>
      <c r="Y3" s="95">
        <v>51.179202000000004</v>
      </c>
      <c r="Z3" s="95">
        <v>330.72634353668496</v>
      </c>
      <c r="AA3" s="95">
        <v>180.68977571165578</v>
      </c>
      <c r="AB3" s="95">
        <v>16.063878129792833</v>
      </c>
      <c r="AC3" s="95">
        <v>37.224683215640255</v>
      </c>
      <c r="AD3" s="95">
        <v>14.826601692553623</v>
      </c>
      <c r="AE3" s="95">
        <v>0</v>
      </c>
      <c r="AF3" s="95">
        <v>-2.1385649327421601</v>
      </c>
      <c r="AG3" s="95">
        <v>0</v>
      </c>
      <c r="AH3" s="95">
        <v>-14.419688678738305</v>
      </c>
      <c r="AI3" s="95">
        <v>0</v>
      </c>
      <c r="AJ3" s="95">
        <v>0</v>
      </c>
      <c r="AK3" s="95">
        <v>0.54634225317347074</v>
      </c>
      <c r="AL3" s="95">
        <v>795.97245496319101</v>
      </c>
      <c r="AM3" s="95">
        <v>0</v>
      </c>
      <c r="AN3" s="95">
        <v>0</v>
      </c>
      <c r="AO3" s="95">
        <v>0</v>
      </c>
      <c r="AP3" s="95">
        <v>0</v>
      </c>
      <c r="AQ3" s="95">
        <v>0</v>
      </c>
      <c r="AR3" s="95">
        <v>166.00043823260731</v>
      </c>
      <c r="AS3" s="95">
        <v>94.55599096378026</v>
      </c>
      <c r="AT3" s="95">
        <v>94.55599096378026</v>
      </c>
      <c r="AU3" s="95">
        <v>0</v>
      </c>
      <c r="AV3" s="95">
        <v>0</v>
      </c>
      <c r="AW3" s="95">
        <v>49.982347464255795</v>
      </c>
      <c r="AX3" s="95">
        <v>2.3932644985045837</v>
      </c>
      <c r="AY3" s="95">
        <v>19.828784569063007</v>
      </c>
      <c r="AZ3" s="95">
        <v>27.760298396688206</v>
      </c>
      <c r="BA3" s="95">
        <v>0</v>
      </c>
      <c r="BB3" s="95">
        <v>21.462099804571231</v>
      </c>
      <c r="BC3" s="95">
        <v>0</v>
      </c>
      <c r="BD3" s="95">
        <v>0</v>
      </c>
      <c r="BE3" s="95">
        <v>21.462099804571231</v>
      </c>
      <c r="BF3" s="95">
        <v>0</v>
      </c>
      <c r="BG3" s="95">
        <v>166.00043823260731</v>
      </c>
      <c r="BH3" s="95">
        <v>-14.689337479048476</v>
      </c>
      <c r="BI3" s="95">
        <v>-0.5455134873334373</v>
      </c>
      <c r="BJ3" s="95">
        <v>-0.22666070903681784</v>
      </c>
    </row>
    <row r="4" spans="1:62" x14ac:dyDescent="0.35">
      <c r="A4" s="95" t="s">
        <v>10166</v>
      </c>
      <c r="B4" s="95" t="s">
        <v>10157</v>
      </c>
      <c r="C4" s="95" t="s">
        <v>10163</v>
      </c>
      <c r="D4" s="95" t="s">
        <v>10152</v>
      </c>
      <c r="E4" s="95" t="s">
        <v>10464</v>
      </c>
      <c r="F4" s="122">
        <v>743.92117005499722</v>
      </c>
      <c r="G4" s="123">
        <v>-0.17070751655258046</v>
      </c>
      <c r="H4" s="95">
        <v>35</v>
      </c>
      <c r="I4" s="95">
        <v>947.99899084194567</v>
      </c>
      <c r="J4" s="95">
        <v>52.59381149822255</v>
      </c>
      <c r="K4" s="95">
        <v>465.52382834941881</v>
      </c>
      <c r="L4" s="95">
        <v>357.96735065225835</v>
      </c>
      <c r="M4" s="95">
        <v>93.945806447699937</v>
      </c>
      <c r="N4" s="95">
        <v>14.178300167606098</v>
      </c>
      <c r="O4" s="95">
        <v>12.725875948299182</v>
      </c>
      <c r="P4" s="95">
        <v>0.70016098888567668</v>
      </c>
      <c r="Q4" s="95">
        <v>0.75226323042124299</v>
      </c>
      <c r="R4" s="95">
        <v>0</v>
      </c>
      <c r="S4" s="95">
        <v>0</v>
      </c>
      <c r="T4" s="95">
        <v>0</v>
      </c>
      <c r="U4" s="95">
        <v>14132791.352477169</v>
      </c>
      <c r="V4" s="95">
        <v>615.28267925153523</v>
      </c>
      <c r="W4" s="95">
        <v>170.20797784207534</v>
      </c>
      <c r="X4" s="95">
        <v>63.169155872774866</v>
      </c>
      <c r="Y4" s="95">
        <v>51.179202000000004</v>
      </c>
      <c r="Z4" s="95">
        <v>330.72634353668496</v>
      </c>
      <c r="AA4" s="95">
        <v>128.63849080346199</v>
      </c>
      <c r="AB4" s="95">
        <v>16.063878129792833</v>
      </c>
      <c r="AC4" s="95">
        <v>0</v>
      </c>
      <c r="AD4" s="95">
        <v>0</v>
      </c>
      <c r="AE4" s="95">
        <v>0</v>
      </c>
      <c r="AF4" s="95">
        <v>-2.1385649327421601</v>
      </c>
      <c r="AG4" s="95">
        <v>0</v>
      </c>
      <c r="AH4" s="95">
        <v>-14.419688678738305</v>
      </c>
      <c r="AI4" s="95">
        <v>0</v>
      </c>
      <c r="AJ4" s="95">
        <v>0</v>
      </c>
      <c r="AK4" s="95">
        <v>0.38895749708910954</v>
      </c>
      <c r="AL4" s="95">
        <v>743.92117005499722</v>
      </c>
      <c r="AM4" s="95">
        <v>0</v>
      </c>
      <c r="AN4" s="95">
        <v>0</v>
      </c>
      <c r="AO4" s="95">
        <v>0</v>
      </c>
      <c r="AP4" s="95">
        <v>0</v>
      </c>
      <c r="AQ4" s="95">
        <v>0</v>
      </c>
      <c r="AR4" s="95">
        <v>167.37189888916851</v>
      </c>
      <c r="AS4" s="95">
        <v>94.55599096378026</v>
      </c>
      <c r="AT4" s="95">
        <v>94.55599096378026</v>
      </c>
      <c r="AU4" s="95">
        <v>0</v>
      </c>
      <c r="AV4" s="95">
        <v>0</v>
      </c>
      <c r="AW4" s="95">
        <v>49.982347464255795</v>
      </c>
      <c r="AX4" s="95">
        <v>2.3932644985045837</v>
      </c>
      <c r="AY4" s="95">
        <v>19.828784569063007</v>
      </c>
      <c r="AZ4" s="95">
        <v>27.760298396688206</v>
      </c>
      <c r="BA4" s="95">
        <v>0</v>
      </c>
      <c r="BB4" s="95">
        <v>22.833560461132443</v>
      </c>
      <c r="BC4" s="95">
        <v>0</v>
      </c>
      <c r="BD4" s="95">
        <v>0</v>
      </c>
      <c r="BE4" s="95">
        <v>22.833560461132443</v>
      </c>
      <c r="BF4" s="95">
        <v>0</v>
      </c>
      <c r="BG4" s="95">
        <v>167.37189888916851</v>
      </c>
      <c r="BH4" s="95">
        <v>38.733408085706515</v>
      </c>
      <c r="BI4" s="95">
        <v>-0.38398191717344127</v>
      </c>
      <c r="BJ4" s="95">
        <v>-0.17070751655258046</v>
      </c>
    </row>
    <row r="5" spans="1:62" x14ac:dyDescent="0.35">
      <c r="A5" s="95" t="s">
        <v>10166</v>
      </c>
      <c r="B5" s="95" t="s">
        <v>10157</v>
      </c>
      <c r="C5" s="95" t="s">
        <v>10163</v>
      </c>
      <c r="D5" s="95" t="s">
        <v>10153</v>
      </c>
      <c r="E5" s="95" t="s">
        <v>10465</v>
      </c>
      <c r="F5" s="122">
        <v>700.53605388731046</v>
      </c>
      <c r="G5" s="123">
        <v>-1.9422288848312687E-2</v>
      </c>
      <c r="H5" s="95">
        <v>35</v>
      </c>
      <c r="I5" s="95">
        <v>948.06032167534863</v>
      </c>
      <c r="J5" s="95">
        <v>52.631569226340758</v>
      </c>
      <c r="K5" s="95">
        <v>465.52382834941881</v>
      </c>
      <c r="L5" s="95">
        <v>357.77514959648579</v>
      </c>
      <c r="M5" s="95">
        <v>94.014449681904424</v>
      </c>
      <c r="N5" s="95">
        <v>14.301857989174158</v>
      </c>
      <c r="O5" s="95">
        <v>12.725875948299182</v>
      </c>
      <c r="P5" s="95">
        <v>0.82371881045373729</v>
      </c>
      <c r="Q5" s="95">
        <v>0.75226323042124299</v>
      </c>
      <c r="R5" s="95">
        <v>0</v>
      </c>
      <c r="S5" s="95">
        <v>0</v>
      </c>
      <c r="T5" s="95">
        <v>0</v>
      </c>
      <c r="U5" s="95">
        <v>0</v>
      </c>
      <c r="V5" s="95">
        <v>557.47737634007649</v>
      </c>
      <c r="W5" s="95">
        <v>170.20797784207534</v>
      </c>
      <c r="X5" s="95">
        <v>63.169155872774866</v>
      </c>
      <c r="Y5" s="95">
        <v>53.427383999999996</v>
      </c>
      <c r="Z5" s="95">
        <v>270.67285862522635</v>
      </c>
      <c r="AA5" s="95">
        <v>143.05867754723397</v>
      </c>
      <c r="AB5" s="95">
        <v>16.064376194826295</v>
      </c>
      <c r="AC5" s="95">
        <v>0</v>
      </c>
      <c r="AD5" s="95">
        <v>0</v>
      </c>
      <c r="AE5" s="95">
        <v>0</v>
      </c>
      <c r="AF5" s="95">
        <v>-2.1385649327421601</v>
      </c>
      <c r="AG5" s="95">
        <v>0</v>
      </c>
      <c r="AH5" s="95">
        <v>0</v>
      </c>
      <c r="AI5" s="95">
        <v>0</v>
      </c>
      <c r="AJ5" s="95">
        <v>0</v>
      </c>
      <c r="AK5" s="95">
        <v>0.52852982110523694</v>
      </c>
      <c r="AL5" s="95">
        <v>700.53605388731046</v>
      </c>
      <c r="AM5" s="95">
        <v>0</v>
      </c>
      <c r="AN5" s="95">
        <v>0</v>
      </c>
      <c r="AO5" s="95">
        <v>0</v>
      </c>
      <c r="AP5" s="95">
        <v>0</v>
      </c>
      <c r="AQ5" s="95">
        <v>0</v>
      </c>
      <c r="AR5" s="95">
        <v>235.12552258520384</v>
      </c>
      <c r="AS5" s="95">
        <v>94.517697956966401</v>
      </c>
      <c r="AT5" s="95">
        <v>94.517697956966401</v>
      </c>
      <c r="AU5" s="95">
        <v>0</v>
      </c>
      <c r="AV5" s="95">
        <v>0</v>
      </c>
      <c r="AW5" s="95">
        <v>50.165432704930311</v>
      </c>
      <c r="AX5" s="95">
        <v>2.3932644985045837</v>
      </c>
      <c r="AY5" s="95">
        <v>19.905070086010721</v>
      </c>
      <c r="AZ5" s="95">
        <v>27.867098120415008</v>
      </c>
      <c r="BA5" s="95">
        <v>0</v>
      </c>
      <c r="BB5" s="95">
        <v>90.442391923307127</v>
      </c>
      <c r="BC5" s="95">
        <v>0</v>
      </c>
      <c r="BD5" s="95">
        <v>0</v>
      </c>
      <c r="BE5" s="95">
        <v>90.442391923307127</v>
      </c>
      <c r="BF5" s="95">
        <v>0</v>
      </c>
      <c r="BG5" s="95">
        <v>235.12552258520384</v>
      </c>
      <c r="BH5" s="95">
        <v>92.06684503796987</v>
      </c>
      <c r="BI5" s="95">
        <v>-5.0267373154304219E-2</v>
      </c>
      <c r="BJ5" s="95">
        <v>-1.9422288848312687E-2</v>
      </c>
    </row>
    <row r="6" spans="1:62" x14ac:dyDescent="0.35">
      <c r="A6" s="95" t="s">
        <v>10166</v>
      </c>
      <c r="B6" s="95" t="s">
        <v>10157</v>
      </c>
      <c r="C6" s="95" t="s">
        <v>10163</v>
      </c>
      <c r="D6" s="95" t="s">
        <v>10154</v>
      </c>
      <c r="E6" s="95" t="s">
        <v>10466</v>
      </c>
      <c r="F6" s="122">
        <v>757.63327386841115</v>
      </c>
      <c r="G6" s="123">
        <v>-5.0283384039866937E-2</v>
      </c>
      <c r="H6" s="95">
        <v>35</v>
      </c>
      <c r="I6" s="95">
        <v>943.68468440267031</v>
      </c>
      <c r="J6" s="95">
        <v>52.018620271784641</v>
      </c>
      <c r="K6" s="95">
        <v>465.52382834941881</v>
      </c>
      <c r="L6" s="95">
        <v>358.12531545636068</v>
      </c>
      <c r="M6" s="95">
        <v>93.789231581368099</v>
      </c>
      <c r="N6" s="95">
        <v>14.176910229835604</v>
      </c>
      <c r="O6" s="95">
        <v>12.725875948299182</v>
      </c>
      <c r="P6" s="95">
        <v>0</v>
      </c>
      <c r="Q6" s="95">
        <v>1.4510342815364257</v>
      </c>
      <c r="R6" s="95">
        <v>0</v>
      </c>
      <c r="S6" s="95">
        <v>0</v>
      </c>
      <c r="T6" s="95">
        <v>0</v>
      </c>
      <c r="U6" s="95">
        <v>0</v>
      </c>
      <c r="V6" s="95">
        <v>614.57791675473356</v>
      </c>
      <c r="W6" s="95">
        <v>170.20797784207534</v>
      </c>
      <c r="X6" s="95">
        <v>63.169155872774866</v>
      </c>
      <c r="Y6" s="95">
        <v>46.286100000000005</v>
      </c>
      <c r="Z6" s="95">
        <v>334.91468303988336</v>
      </c>
      <c r="AA6" s="95">
        <v>143.05535711367759</v>
      </c>
      <c r="AB6" s="95">
        <v>16.061055761269902</v>
      </c>
      <c r="AC6" s="95">
        <v>0</v>
      </c>
      <c r="AD6" s="95">
        <v>0</v>
      </c>
      <c r="AE6" s="95">
        <v>0</v>
      </c>
      <c r="AF6" s="95">
        <v>-2.1385649327421601</v>
      </c>
      <c r="AG6" s="95">
        <v>0</v>
      </c>
      <c r="AH6" s="95">
        <v>0</v>
      </c>
      <c r="AI6" s="95">
        <v>0</v>
      </c>
      <c r="AJ6" s="95">
        <v>0</v>
      </c>
      <c r="AK6" s="95">
        <v>0.42713969962505888</v>
      </c>
      <c r="AL6" s="95">
        <v>757.63327386841115</v>
      </c>
      <c r="AM6" s="95">
        <v>0</v>
      </c>
      <c r="AN6" s="95">
        <v>0</v>
      </c>
      <c r="AO6" s="95">
        <v>0</v>
      </c>
      <c r="AP6" s="95">
        <v>0</v>
      </c>
      <c r="AQ6" s="95">
        <v>0</v>
      </c>
      <c r="AR6" s="95">
        <v>274.87367528225394</v>
      </c>
      <c r="AS6" s="95">
        <v>94.643447005254771</v>
      </c>
      <c r="AT6" s="95">
        <v>94.643447005254771</v>
      </c>
      <c r="AU6" s="95">
        <v>0</v>
      </c>
      <c r="AV6" s="95">
        <v>0</v>
      </c>
      <c r="AW6" s="95">
        <v>48.506222871631053</v>
      </c>
      <c r="AX6" s="95">
        <v>2.3932644985045837</v>
      </c>
      <c r="AY6" s="95">
        <v>19.213732655469361</v>
      </c>
      <c r="AZ6" s="95">
        <v>26.899225717657107</v>
      </c>
      <c r="BA6" s="95">
        <v>0</v>
      </c>
      <c r="BB6" s="95">
        <v>131.72400540536813</v>
      </c>
      <c r="BC6" s="95">
        <v>0</v>
      </c>
      <c r="BD6" s="95">
        <v>0</v>
      </c>
      <c r="BE6" s="95">
        <v>131.72400540536813</v>
      </c>
      <c r="BF6" s="95">
        <v>0</v>
      </c>
      <c r="BG6" s="95">
        <v>274.87367528225394</v>
      </c>
      <c r="BH6" s="95">
        <v>131.81831816857635</v>
      </c>
      <c r="BI6" s="95">
        <v>-0.11374946158084771</v>
      </c>
      <c r="BJ6" s="95">
        <v>-5.0283384039866937E-2</v>
      </c>
    </row>
    <row r="7" spans="1:62" x14ac:dyDescent="0.35">
      <c r="A7" s="95" t="s">
        <v>10166</v>
      </c>
      <c r="B7" s="95" t="s">
        <v>10157</v>
      </c>
      <c r="C7" s="95" t="s">
        <v>10163</v>
      </c>
      <c r="D7" s="95" t="s">
        <v>10155</v>
      </c>
      <c r="E7" s="95" t="s">
        <v>10467</v>
      </c>
      <c r="F7" s="122">
        <v>713.43850393805974</v>
      </c>
      <c r="G7" s="123">
        <v>0.43994600918353666</v>
      </c>
      <c r="H7" s="95">
        <v>35</v>
      </c>
      <c r="I7" s="95">
        <v>948.7573508274121</v>
      </c>
      <c r="J7" s="95">
        <v>52.205351410700111</v>
      </c>
      <c r="K7" s="95">
        <v>465.52382834941881</v>
      </c>
      <c r="L7" s="95">
        <v>360.365856387218</v>
      </c>
      <c r="M7" s="95">
        <v>93.094702616138761</v>
      </c>
      <c r="N7" s="95">
        <v>12.630898264207641</v>
      </c>
      <c r="O7" s="95">
        <v>12.630898264207641</v>
      </c>
      <c r="P7" s="95">
        <v>0</v>
      </c>
      <c r="Q7" s="95">
        <v>0</v>
      </c>
      <c r="R7" s="95">
        <v>318127.55737756466</v>
      </c>
      <c r="S7" s="95">
        <v>0</v>
      </c>
      <c r="T7" s="95">
        <v>0</v>
      </c>
      <c r="U7" s="95">
        <v>0</v>
      </c>
      <c r="V7" s="95">
        <v>884.65150751742237</v>
      </c>
      <c r="W7" s="95">
        <v>170.20797784207534</v>
      </c>
      <c r="X7" s="95">
        <v>63.169155872774866</v>
      </c>
      <c r="Y7" s="95">
        <v>26.184707999999993</v>
      </c>
      <c r="Z7" s="95">
        <v>625.0896658025722</v>
      </c>
      <c r="AA7" s="95">
        <v>-171.21300357936263</v>
      </c>
      <c r="AB7" s="95">
        <v>-17.840667033917576</v>
      </c>
      <c r="AC7" s="95">
        <v>0</v>
      </c>
      <c r="AD7" s="95">
        <v>0</v>
      </c>
      <c r="AE7" s="95">
        <v>-30.656868876393265</v>
      </c>
      <c r="AF7" s="95">
        <v>-55.067257512811182</v>
      </c>
      <c r="AG7" s="95">
        <v>-196.7810764413905</v>
      </c>
      <c r="AH7" s="95">
        <v>0</v>
      </c>
      <c r="AI7" s="95">
        <v>0</v>
      </c>
      <c r="AJ7" s="95">
        <v>0</v>
      </c>
      <c r="AK7" s="95">
        <v>-0.27390151036897548</v>
      </c>
      <c r="AL7" s="95">
        <v>713.43850393805974</v>
      </c>
      <c r="AM7" s="95">
        <v>48.497535910310845</v>
      </c>
      <c r="AN7" s="95">
        <v>17.840667033917576</v>
      </c>
      <c r="AO7" s="95">
        <v>0</v>
      </c>
      <c r="AP7" s="95">
        <v>0</v>
      </c>
      <c r="AQ7" s="95">
        <v>30.656868876393265</v>
      </c>
      <c r="AR7" s="95">
        <v>554.25354891832103</v>
      </c>
      <c r="AS7" s="95">
        <v>95.033236207500082</v>
      </c>
      <c r="AT7" s="95">
        <v>95.033236207500082</v>
      </c>
      <c r="AU7" s="95">
        <v>0</v>
      </c>
      <c r="AV7" s="95">
        <v>0</v>
      </c>
      <c r="AW7" s="95">
        <v>114.80883757878314</v>
      </c>
      <c r="AX7" s="95">
        <v>68.617738018143655</v>
      </c>
      <c r="AY7" s="95">
        <v>19.246291483599787</v>
      </c>
      <c r="AZ7" s="95">
        <v>26.944808077039703</v>
      </c>
      <c r="BA7" s="95">
        <v>0</v>
      </c>
      <c r="BB7" s="95">
        <v>344.41147513203782</v>
      </c>
      <c r="BC7" s="95">
        <v>0</v>
      </c>
      <c r="BD7" s="95">
        <v>0</v>
      </c>
      <c r="BE7" s="95">
        <v>344.41147513203782</v>
      </c>
      <c r="BF7" s="95">
        <v>0</v>
      </c>
      <c r="BG7" s="95">
        <v>602.75108482863186</v>
      </c>
      <c r="BH7" s="95">
        <v>773.9640884079945</v>
      </c>
      <c r="BI7" s="95">
        <v>0.5021270383704538</v>
      </c>
      <c r="BJ7" s="95">
        <v>0.43994600918353666</v>
      </c>
    </row>
    <row r="8" spans="1:62" x14ac:dyDescent="0.35">
      <c r="A8" s="95" t="s">
        <v>10166</v>
      </c>
      <c r="B8" s="95" t="s">
        <v>10157</v>
      </c>
      <c r="C8" s="95" t="s">
        <v>10163</v>
      </c>
      <c r="D8" s="95" t="s">
        <v>10156</v>
      </c>
      <c r="E8" s="95" t="s">
        <v>10468</v>
      </c>
      <c r="F8" s="125">
        <v>1591.9028978487443</v>
      </c>
      <c r="G8" s="123">
        <v>6.6577622800991526E-2</v>
      </c>
      <c r="H8" s="95">
        <v>35</v>
      </c>
      <c r="I8" s="95">
        <v>606.7097462550031</v>
      </c>
      <c r="J8" s="95">
        <v>47.123878525395845</v>
      </c>
      <c r="K8" s="95">
        <v>465.52382834941881</v>
      </c>
      <c r="L8" s="95">
        <v>360.365856387218</v>
      </c>
      <c r="M8" s="95">
        <v>93.094702616138761</v>
      </c>
      <c r="N8" s="95">
        <v>12.630898264207641</v>
      </c>
      <c r="O8" s="95">
        <v>12.630898264207641</v>
      </c>
      <c r="P8" s="95">
        <v>0</v>
      </c>
      <c r="Q8" s="95">
        <v>0</v>
      </c>
      <c r="R8" s="95">
        <v>318127.55737756466</v>
      </c>
      <c r="S8" s="95">
        <v>0</v>
      </c>
      <c r="T8" s="95">
        <v>0</v>
      </c>
      <c r="U8" s="95">
        <v>0</v>
      </c>
      <c r="V8" s="95">
        <v>1769.5132555657037</v>
      </c>
      <c r="W8" s="95">
        <v>170.20797784207534</v>
      </c>
      <c r="X8" s="95">
        <v>63.169155872774866</v>
      </c>
      <c r="Y8" s="95">
        <v>26.184707999999993</v>
      </c>
      <c r="Z8" s="95">
        <v>1509.9514138508537</v>
      </c>
      <c r="AA8" s="95">
        <v>-177.61035771695947</v>
      </c>
      <c r="AB8" s="95">
        <v>-18.276008074125635</v>
      </c>
      <c r="AC8" s="95">
        <v>0</v>
      </c>
      <c r="AD8" s="95">
        <v>0</v>
      </c>
      <c r="AE8" s="95">
        <v>-31.265819950515372</v>
      </c>
      <c r="AF8" s="95">
        <v>-55.067257512811182</v>
      </c>
      <c r="AG8" s="95">
        <v>-202.13413846465698</v>
      </c>
      <c r="AH8" s="95">
        <v>0</v>
      </c>
      <c r="AI8" s="95">
        <v>0</v>
      </c>
      <c r="AJ8" s="95">
        <v>0</v>
      </c>
      <c r="AK8" s="95">
        <v>-0.11762653823674822</v>
      </c>
      <c r="AL8" s="95">
        <v>1591.9028978487443</v>
      </c>
      <c r="AM8" s="95">
        <v>49.541828024641006</v>
      </c>
      <c r="AN8" s="95">
        <v>18.276008074125635</v>
      </c>
      <c r="AO8" s="95">
        <v>0</v>
      </c>
      <c r="AP8" s="95">
        <v>0</v>
      </c>
      <c r="AQ8" s="95">
        <v>31.265819950515372</v>
      </c>
      <c r="AR8" s="95">
        <v>1223.7843387780322</v>
      </c>
      <c r="AS8" s="95">
        <v>95.033236207500082</v>
      </c>
      <c r="AT8" s="95">
        <v>95.033236207500082</v>
      </c>
      <c r="AU8" s="95">
        <v>0</v>
      </c>
      <c r="AV8" s="95">
        <v>0</v>
      </c>
      <c r="AW8" s="95">
        <v>135.51875245052798</v>
      </c>
      <c r="AX8" s="95">
        <v>68.617738018143655</v>
      </c>
      <c r="AY8" s="95">
        <v>27.875422680160142</v>
      </c>
      <c r="AZ8" s="95">
        <v>39.025591752224194</v>
      </c>
      <c r="BA8" s="95">
        <v>0</v>
      </c>
      <c r="BB8" s="95">
        <v>993.23235012000418</v>
      </c>
      <c r="BC8" s="95">
        <v>0</v>
      </c>
      <c r="BD8" s="95">
        <v>0</v>
      </c>
      <c r="BE8" s="95">
        <v>993.23235012000418</v>
      </c>
      <c r="BF8" s="95">
        <v>0</v>
      </c>
      <c r="BG8" s="95">
        <v>1273.3261668026732</v>
      </c>
      <c r="BH8" s="95">
        <v>1450.9365245196327</v>
      </c>
      <c r="BI8" s="95">
        <v>7.0191073498506479E-2</v>
      </c>
      <c r="BJ8" s="95">
        <v>6.6577622800991526E-2</v>
      </c>
    </row>
    <row r="9" spans="1:62" x14ac:dyDescent="0.35">
      <c r="A9" s="95" t="s">
        <v>10166</v>
      </c>
      <c r="B9" s="95" t="s">
        <v>10157</v>
      </c>
      <c r="C9" s="95" t="s">
        <v>10469</v>
      </c>
      <c r="D9" s="95" t="s">
        <v>9784</v>
      </c>
      <c r="E9" s="95" t="s">
        <v>10470</v>
      </c>
      <c r="F9" s="122">
        <v>700.53605388731046</v>
      </c>
      <c r="G9" s="123">
        <v>-1.9422288848312687E-2</v>
      </c>
      <c r="H9" s="95">
        <v>35</v>
      </c>
      <c r="I9" s="95">
        <v>948.06032167534863</v>
      </c>
      <c r="J9" s="95">
        <v>52.631569226340758</v>
      </c>
      <c r="K9" s="95">
        <v>465.52382834941881</v>
      </c>
      <c r="L9" s="95">
        <v>357.77514959648579</v>
      </c>
      <c r="M9" s="95">
        <v>94.014449681904424</v>
      </c>
      <c r="N9" s="95">
        <v>14.301857989174158</v>
      </c>
      <c r="O9" s="95">
        <v>12.725875948299182</v>
      </c>
      <c r="P9" s="95">
        <v>0.82371881045373729</v>
      </c>
      <c r="Q9" s="95">
        <v>0.75226323042124299</v>
      </c>
      <c r="R9" s="95">
        <v>0</v>
      </c>
      <c r="S9" s="95">
        <v>0</v>
      </c>
      <c r="T9" s="95">
        <v>0</v>
      </c>
      <c r="U9" s="95">
        <v>0</v>
      </c>
      <c r="V9" s="95">
        <v>557.47737634007649</v>
      </c>
      <c r="W9" s="95">
        <v>170.20797784207534</v>
      </c>
      <c r="X9" s="95">
        <v>63.169155872774866</v>
      </c>
      <c r="Y9" s="95">
        <v>53.427383999999996</v>
      </c>
      <c r="Z9" s="95">
        <v>270.67285862522635</v>
      </c>
      <c r="AA9" s="95">
        <v>143.05867754723397</v>
      </c>
      <c r="AB9" s="95">
        <v>16.064376194826295</v>
      </c>
      <c r="AC9" s="95">
        <v>0</v>
      </c>
      <c r="AD9" s="95">
        <v>0</v>
      </c>
      <c r="AE9" s="95">
        <v>0</v>
      </c>
      <c r="AF9" s="95">
        <v>-2.1385649327421601</v>
      </c>
      <c r="AG9" s="95">
        <v>0</v>
      </c>
      <c r="AH9" s="95">
        <v>0</v>
      </c>
      <c r="AI9" s="95">
        <v>0</v>
      </c>
      <c r="AJ9" s="95">
        <v>0</v>
      </c>
      <c r="AK9" s="95">
        <v>0.52852982110523694</v>
      </c>
      <c r="AL9" s="95">
        <v>700.53605388731046</v>
      </c>
      <c r="AM9" s="95">
        <v>0</v>
      </c>
      <c r="AN9" s="95">
        <v>0</v>
      </c>
      <c r="AO9" s="95">
        <v>0</v>
      </c>
      <c r="AP9" s="95">
        <v>0</v>
      </c>
      <c r="AQ9" s="95">
        <v>0</v>
      </c>
      <c r="AR9" s="95">
        <v>235.12552258520384</v>
      </c>
      <c r="AS9" s="95">
        <v>94.517697956966401</v>
      </c>
      <c r="AT9" s="95">
        <v>94.517697956966401</v>
      </c>
      <c r="AU9" s="95">
        <v>0</v>
      </c>
      <c r="AV9" s="95">
        <v>0</v>
      </c>
      <c r="AW9" s="95">
        <v>50.165432704930311</v>
      </c>
      <c r="AX9" s="95">
        <v>2.3932644985045837</v>
      </c>
      <c r="AY9" s="95">
        <v>19.905070086010721</v>
      </c>
      <c r="AZ9" s="95">
        <v>27.867098120415008</v>
      </c>
      <c r="BA9" s="95">
        <v>0</v>
      </c>
      <c r="BB9" s="95">
        <v>90.442391923307127</v>
      </c>
      <c r="BC9" s="95">
        <v>0</v>
      </c>
      <c r="BD9" s="95">
        <v>0</v>
      </c>
      <c r="BE9" s="95">
        <v>90.442391923307127</v>
      </c>
      <c r="BF9" s="95">
        <v>0</v>
      </c>
      <c r="BG9" s="95">
        <v>235.12552258520384</v>
      </c>
      <c r="BH9" s="95">
        <v>92.06684503796987</v>
      </c>
      <c r="BI9" s="95">
        <v>-5.0267373154304219E-2</v>
      </c>
      <c r="BJ9" s="95">
        <v>-1.9422288848312687E-2</v>
      </c>
    </row>
    <row r="10" spans="1:62" x14ac:dyDescent="0.35">
      <c r="A10" s="95" t="s">
        <v>10166</v>
      </c>
      <c r="B10" s="95" t="s">
        <v>10471</v>
      </c>
      <c r="C10" s="95" t="s">
        <v>9784</v>
      </c>
      <c r="D10" s="95" t="s">
        <v>9784</v>
      </c>
      <c r="E10" s="95" t="s">
        <v>10260</v>
      </c>
      <c r="F10" s="95">
        <f>(F9*V9)/(V9)</f>
        <v>700.53605388731046</v>
      </c>
      <c r="G10" s="126">
        <f>(G9*V9)/(V9)</f>
        <v>-1.9422288848312687E-2</v>
      </c>
      <c r="H10" s="95">
        <f t="shared" ref="H10:U10" si="0">H9</f>
        <v>35</v>
      </c>
      <c r="I10" s="95">
        <f t="shared" si="0"/>
        <v>948.06032167534863</v>
      </c>
      <c r="J10" s="95">
        <f t="shared" si="0"/>
        <v>52.631569226340758</v>
      </c>
      <c r="K10" s="95">
        <f t="shared" si="0"/>
        <v>465.52382834941881</v>
      </c>
      <c r="L10" s="95">
        <f t="shared" si="0"/>
        <v>357.77514959648579</v>
      </c>
      <c r="M10" s="95">
        <f t="shared" si="0"/>
        <v>94.014449681904424</v>
      </c>
      <c r="N10" s="95">
        <f t="shared" si="0"/>
        <v>14.301857989174158</v>
      </c>
      <c r="O10" s="95">
        <f t="shared" si="0"/>
        <v>12.725875948299182</v>
      </c>
      <c r="P10" s="95">
        <f t="shared" si="0"/>
        <v>0.82371881045373729</v>
      </c>
      <c r="Q10" s="95">
        <f t="shared" si="0"/>
        <v>0.75226323042124299</v>
      </c>
      <c r="R10" s="95">
        <f t="shared" si="0"/>
        <v>0</v>
      </c>
      <c r="S10" s="95">
        <f t="shared" si="0"/>
        <v>0</v>
      </c>
      <c r="T10" s="95">
        <f t="shared" si="0"/>
        <v>0</v>
      </c>
      <c r="U10" s="95">
        <f t="shared" si="0"/>
        <v>0</v>
      </c>
      <c r="V10" s="95">
        <f>(V9*V9)/(V9)</f>
        <v>557.47737634007649</v>
      </c>
      <c r="W10" s="95">
        <f>(W9*V9)/(V9)</f>
        <v>170.20797784207534</v>
      </c>
      <c r="X10" s="95">
        <f>(X9*V9)/(V9)</f>
        <v>63.169155872774873</v>
      </c>
      <c r="Y10" s="95">
        <f>(Y9*V9)/(V9)</f>
        <v>53.427383999999996</v>
      </c>
      <c r="Z10" s="95">
        <f>(Z9*V9)/(V9)</f>
        <v>270.67285862522635</v>
      </c>
      <c r="AA10" s="95">
        <f>(AA9*V9)/(V9)</f>
        <v>143.05867754723397</v>
      </c>
      <c r="AB10" s="95">
        <f>(AB9*V9)/(V9)</f>
        <v>16.064376194826295</v>
      </c>
      <c r="AC10" s="95">
        <f>(AC9*V9)/(V9)</f>
        <v>0</v>
      </c>
      <c r="AD10" s="95">
        <f>(AD9*V9)/(V9)</f>
        <v>0</v>
      </c>
      <c r="AE10" s="95">
        <f>(AE9*V9)/(V9)</f>
        <v>0</v>
      </c>
      <c r="AF10" s="95">
        <f>(AF9*V9)/(V9)</f>
        <v>-2.1385649327421601</v>
      </c>
      <c r="AG10" s="95">
        <f>(AG9*V9)/(V9)</f>
        <v>0</v>
      </c>
      <c r="AH10" s="95">
        <f>(AH9*V9)/(V9)</f>
        <v>0</v>
      </c>
      <c r="AI10" s="95">
        <f>(AI9*V9)/(V9)</f>
        <v>0</v>
      </c>
      <c r="AJ10" s="95">
        <f>(AJ9*V9)/(V9)</f>
        <v>0</v>
      </c>
      <c r="AK10" s="95">
        <f>(AK9*V9)/(V9)</f>
        <v>0.52852982110523694</v>
      </c>
      <c r="AL10" s="95">
        <f>(AL9*V9)/(V9)</f>
        <v>700.53605388731046</v>
      </c>
      <c r="AM10" s="95">
        <f>(AM9*V9)/(V9)</f>
        <v>0</v>
      </c>
      <c r="AN10" s="95">
        <f>(AN9*V9)/(V9)</f>
        <v>0</v>
      </c>
      <c r="AO10" s="95">
        <f>(AO9*V9)/(V9)</f>
        <v>0</v>
      </c>
      <c r="AP10" s="95">
        <f>(AP9*V9)/(V9)</f>
        <v>0</v>
      </c>
      <c r="AQ10" s="95">
        <f>(AQ9*V9)/(V9)</f>
        <v>0</v>
      </c>
      <c r="AR10" s="95">
        <f>(AR9*V9)/(V9)</f>
        <v>235.12552258520381</v>
      </c>
      <c r="AS10" s="95">
        <f>(AS9*V9)/(V9)</f>
        <v>94.517697956966401</v>
      </c>
      <c r="AT10" s="95">
        <f>(AT9*V9)/(V9)</f>
        <v>94.517697956966401</v>
      </c>
      <c r="AU10" s="95">
        <f>(AU9*V9)/(V9)</f>
        <v>0</v>
      </c>
      <c r="AV10" s="95">
        <f>(AV9*V9)/(V9)</f>
        <v>0</v>
      </c>
      <c r="AW10" s="95">
        <f>(AW9*V9)/(V9)</f>
        <v>50.165432704930311</v>
      </c>
      <c r="AX10" s="95">
        <f>(AX9*V9)/(V9)</f>
        <v>2.3932644985045837</v>
      </c>
      <c r="AY10" s="95">
        <f>(AY9*V9)/(V9)</f>
        <v>19.905070086010721</v>
      </c>
      <c r="AZ10" s="95">
        <f>(AZ9*V9)/(V9)</f>
        <v>27.867098120415008</v>
      </c>
      <c r="BA10" s="95">
        <f>(BA9*V9)/(V9)</f>
        <v>0</v>
      </c>
      <c r="BB10" s="95">
        <f>(BB9*V9)/(V9)</f>
        <v>90.442391923307127</v>
      </c>
      <c r="BC10" s="95">
        <f>(BC9*V9)/(V9)</f>
        <v>0</v>
      </c>
      <c r="BD10" s="95">
        <f>(BD9*V9)/(V9)</f>
        <v>0</v>
      </c>
      <c r="BE10" s="95">
        <f>(BE9*V9)/(V9)</f>
        <v>90.442391923307127</v>
      </c>
      <c r="BF10" s="95">
        <f>(BF9*V9)/(V9)</f>
        <v>0</v>
      </c>
      <c r="BG10" s="95">
        <f>(BG9*V9)/(V9)</f>
        <v>235.12552258520381</v>
      </c>
      <c r="BH10" s="95">
        <f>(BH9*V9)/(V9)</f>
        <v>92.06684503796987</v>
      </c>
      <c r="BI10" s="95">
        <f>(BI9*V9)/(V9)</f>
        <v>-5.0267373154304219E-2</v>
      </c>
      <c r="BJ10" s="95">
        <f>(BJ9*V9)/(V9)</f>
        <v>-1.9422288848312687E-2</v>
      </c>
    </row>
    <row r="11" spans="1:62" x14ac:dyDescent="0.35">
      <c r="A11" s="95" t="s">
        <v>10456</v>
      </c>
      <c r="B11" s="95" t="s">
        <v>10157</v>
      </c>
      <c r="C11" s="95" t="s">
        <v>10163</v>
      </c>
      <c r="D11" s="95" t="s">
        <v>10150</v>
      </c>
      <c r="E11" s="95" t="s">
        <v>10491</v>
      </c>
      <c r="F11" s="122">
        <v>704.00368051008434</v>
      </c>
      <c r="G11" s="123">
        <v>-7.2871421236563053E-2</v>
      </c>
      <c r="H11" s="95">
        <v>35</v>
      </c>
      <c r="I11" s="95">
        <v>947.99899084194567</v>
      </c>
      <c r="J11" s="95">
        <v>52.59381149822255</v>
      </c>
      <c r="K11" s="95">
        <v>465.52382834941881</v>
      </c>
      <c r="L11" s="95">
        <v>357.96735065225835</v>
      </c>
      <c r="M11" s="95">
        <v>93.945806447699937</v>
      </c>
      <c r="N11" s="95">
        <v>14.178300167606098</v>
      </c>
      <c r="O11" s="95">
        <v>12.725875948299182</v>
      </c>
      <c r="P11" s="95">
        <v>0.70016098888567668</v>
      </c>
      <c r="Q11" s="95">
        <v>0.75226323042124299</v>
      </c>
      <c r="R11" s="95">
        <v>0</v>
      </c>
      <c r="S11" s="95">
        <v>56531.165409908674</v>
      </c>
      <c r="T11" s="95">
        <v>0</v>
      </c>
      <c r="U11" s="95">
        <v>0</v>
      </c>
      <c r="V11" s="95">
        <v>615.28267925153523</v>
      </c>
      <c r="W11" s="95">
        <v>170.20797784207534</v>
      </c>
      <c r="X11" s="95">
        <v>63.169155872774866</v>
      </c>
      <c r="Y11" s="95">
        <v>51.179202000000004</v>
      </c>
      <c r="Z11" s="95">
        <v>330.72634353668496</v>
      </c>
      <c r="AA11" s="95">
        <v>88.721001258549109</v>
      </c>
      <c r="AB11" s="95">
        <v>-12.577113594920515</v>
      </c>
      <c r="AC11" s="95">
        <v>0</v>
      </c>
      <c r="AD11" s="95">
        <v>0</v>
      </c>
      <c r="AE11" s="95">
        <v>-22.153507508235485</v>
      </c>
      <c r="AF11" s="95">
        <v>-2.1385649327421601</v>
      </c>
      <c r="AG11" s="95">
        <v>-3.5426789907023486</v>
      </c>
      <c r="AH11" s="95">
        <v>0</v>
      </c>
      <c r="AI11" s="95">
        <v>0</v>
      </c>
      <c r="AJ11" s="95">
        <v>0</v>
      </c>
      <c r="AK11" s="95">
        <v>0.26826106535631311</v>
      </c>
      <c r="AL11" s="95">
        <v>704.00368051008434</v>
      </c>
      <c r="AM11" s="95">
        <v>34.730621103155997</v>
      </c>
      <c r="AN11" s="95">
        <v>12.577113594920515</v>
      </c>
      <c r="AO11" s="95">
        <v>0</v>
      </c>
      <c r="AP11" s="95">
        <v>0</v>
      </c>
      <c r="AQ11" s="95">
        <v>22.153507508235485</v>
      </c>
      <c r="AR11" s="95">
        <v>168.41497493753695</v>
      </c>
      <c r="AS11" s="95">
        <v>94.55599096378026</v>
      </c>
      <c r="AT11" s="95">
        <v>94.55599096378026</v>
      </c>
      <c r="AU11" s="95">
        <v>0</v>
      </c>
      <c r="AV11" s="95">
        <v>0</v>
      </c>
      <c r="AW11" s="95">
        <v>49.982347464255795</v>
      </c>
      <c r="AX11" s="95">
        <v>2.3932644985045837</v>
      </c>
      <c r="AY11" s="95">
        <v>19.828784569063007</v>
      </c>
      <c r="AZ11" s="95">
        <v>27.760298396688206</v>
      </c>
      <c r="BA11" s="95">
        <v>0</v>
      </c>
      <c r="BB11" s="95">
        <v>23.876636509500898</v>
      </c>
      <c r="BC11" s="95">
        <v>0</v>
      </c>
      <c r="BD11" s="95">
        <v>0</v>
      </c>
      <c r="BE11" s="95">
        <v>23.876636509500898</v>
      </c>
      <c r="BF11" s="95">
        <v>0</v>
      </c>
      <c r="BG11" s="95">
        <v>203.14559604069296</v>
      </c>
      <c r="BH11" s="95">
        <v>114.42459478214386</v>
      </c>
      <c r="BI11" s="95">
        <v>-0.15511842269937168</v>
      </c>
      <c r="BJ11" s="95">
        <v>-7.2871421236563053E-2</v>
      </c>
    </row>
    <row r="12" spans="1:62" x14ac:dyDescent="0.35">
      <c r="A12" s="95" t="s">
        <v>10456</v>
      </c>
      <c r="B12" s="95" t="s">
        <v>10157</v>
      </c>
      <c r="C12" s="95" t="s">
        <v>10163</v>
      </c>
      <c r="D12" s="95" t="s">
        <v>10151</v>
      </c>
      <c r="E12" s="95" t="s">
        <v>10492</v>
      </c>
      <c r="F12" s="122">
        <v>795.97245496319101</v>
      </c>
      <c r="G12" s="123">
        <v>-0.22666070903681784</v>
      </c>
      <c r="H12" s="95">
        <v>35</v>
      </c>
      <c r="I12" s="95">
        <v>947.99899084194567</v>
      </c>
      <c r="J12" s="95">
        <v>52.59381149822255</v>
      </c>
      <c r="K12" s="95">
        <v>465.52382834941881</v>
      </c>
      <c r="L12" s="95">
        <v>357.96735065225835</v>
      </c>
      <c r="M12" s="95">
        <v>93.945806447699937</v>
      </c>
      <c r="N12" s="95">
        <v>14.178300167606098</v>
      </c>
      <c r="O12" s="95">
        <v>12.725875948299182</v>
      </c>
      <c r="P12" s="95">
        <v>0.70016098888567668</v>
      </c>
      <c r="Q12" s="95">
        <v>0.75226323042124299</v>
      </c>
      <c r="R12" s="95">
        <v>0</v>
      </c>
      <c r="S12" s="95">
        <v>0</v>
      </c>
      <c r="T12" s="95">
        <v>14132.791352477168</v>
      </c>
      <c r="U12" s="95">
        <v>0</v>
      </c>
      <c r="V12" s="95">
        <v>615.28267925153523</v>
      </c>
      <c r="W12" s="95">
        <v>170.20797784207534</v>
      </c>
      <c r="X12" s="95">
        <v>63.169155872774866</v>
      </c>
      <c r="Y12" s="95">
        <v>51.179202000000004</v>
      </c>
      <c r="Z12" s="95">
        <v>330.72634353668496</v>
      </c>
      <c r="AA12" s="95">
        <v>180.68977571165578</v>
      </c>
      <c r="AB12" s="95">
        <v>16.063878129792833</v>
      </c>
      <c r="AC12" s="95">
        <v>37.224683215640255</v>
      </c>
      <c r="AD12" s="95">
        <v>14.826601692553623</v>
      </c>
      <c r="AE12" s="95">
        <v>0</v>
      </c>
      <c r="AF12" s="95">
        <v>-2.1385649327421601</v>
      </c>
      <c r="AG12" s="95">
        <v>0</v>
      </c>
      <c r="AH12" s="95">
        <v>-14.419688678738305</v>
      </c>
      <c r="AI12" s="95">
        <v>0</v>
      </c>
      <c r="AJ12" s="95">
        <v>0</v>
      </c>
      <c r="AK12" s="95">
        <v>0.54634225317347074</v>
      </c>
      <c r="AL12" s="95">
        <v>795.97245496319101</v>
      </c>
      <c r="AM12" s="95">
        <v>0</v>
      </c>
      <c r="AN12" s="95">
        <v>0</v>
      </c>
      <c r="AO12" s="95">
        <v>0</v>
      </c>
      <c r="AP12" s="95">
        <v>0</v>
      </c>
      <c r="AQ12" s="95">
        <v>0</v>
      </c>
      <c r="AR12" s="95">
        <v>166.00043823260731</v>
      </c>
      <c r="AS12" s="95">
        <v>94.55599096378026</v>
      </c>
      <c r="AT12" s="95">
        <v>94.55599096378026</v>
      </c>
      <c r="AU12" s="95">
        <v>0</v>
      </c>
      <c r="AV12" s="95">
        <v>0</v>
      </c>
      <c r="AW12" s="95">
        <v>49.982347464255795</v>
      </c>
      <c r="AX12" s="95">
        <v>2.3932644985045837</v>
      </c>
      <c r="AY12" s="95">
        <v>19.828784569063007</v>
      </c>
      <c r="AZ12" s="95">
        <v>27.760298396688206</v>
      </c>
      <c r="BA12" s="95">
        <v>0</v>
      </c>
      <c r="BB12" s="95">
        <v>21.462099804571231</v>
      </c>
      <c r="BC12" s="95">
        <v>0</v>
      </c>
      <c r="BD12" s="95">
        <v>0</v>
      </c>
      <c r="BE12" s="95">
        <v>21.462099804571231</v>
      </c>
      <c r="BF12" s="95">
        <v>0</v>
      </c>
      <c r="BG12" s="95">
        <v>166.00043823260731</v>
      </c>
      <c r="BH12" s="95">
        <v>-14.689337479048476</v>
      </c>
      <c r="BI12" s="95">
        <v>-0.5455134873334373</v>
      </c>
      <c r="BJ12" s="95">
        <v>-0.22666070903681784</v>
      </c>
    </row>
    <row r="13" spans="1:62" x14ac:dyDescent="0.35">
      <c r="A13" s="95" t="s">
        <v>10456</v>
      </c>
      <c r="B13" s="95" t="s">
        <v>10157</v>
      </c>
      <c r="C13" s="95" t="s">
        <v>10163</v>
      </c>
      <c r="D13" s="95" t="s">
        <v>10152</v>
      </c>
      <c r="E13" s="95" t="s">
        <v>10493</v>
      </c>
      <c r="F13" s="122">
        <v>743.92117005499722</v>
      </c>
      <c r="G13" s="123">
        <v>-0.17070751655258046</v>
      </c>
      <c r="H13" s="95">
        <v>35</v>
      </c>
      <c r="I13" s="95">
        <v>947.99899084194567</v>
      </c>
      <c r="J13" s="95">
        <v>52.59381149822255</v>
      </c>
      <c r="K13" s="95">
        <v>465.52382834941881</v>
      </c>
      <c r="L13" s="95">
        <v>357.96735065225835</v>
      </c>
      <c r="M13" s="95">
        <v>93.945806447699937</v>
      </c>
      <c r="N13" s="95">
        <v>14.178300167606098</v>
      </c>
      <c r="O13" s="95">
        <v>12.725875948299182</v>
      </c>
      <c r="P13" s="95">
        <v>0.70016098888567668</v>
      </c>
      <c r="Q13" s="95">
        <v>0.75226323042124299</v>
      </c>
      <c r="R13" s="95">
        <v>0</v>
      </c>
      <c r="S13" s="95">
        <v>0</v>
      </c>
      <c r="T13" s="95">
        <v>0</v>
      </c>
      <c r="U13" s="95">
        <v>14132791.352477169</v>
      </c>
      <c r="V13" s="95">
        <v>615.28267925153523</v>
      </c>
      <c r="W13" s="95">
        <v>170.20797784207534</v>
      </c>
      <c r="X13" s="95">
        <v>63.169155872774866</v>
      </c>
      <c r="Y13" s="95">
        <v>51.179202000000004</v>
      </c>
      <c r="Z13" s="95">
        <v>330.72634353668496</v>
      </c>
      <c r="AA13" s="95">
        <v>128.63849080346199</v>
      </c>
      <c r="AB13" s="95">
        <v>16.063878129792833</v>
      </c>
      <c r="AC13" s="95">
        <v>0</v>
      </c>
      <c r="AD13" s="95">
        <v>0</v>
      </c>
      <c r="AE13" s="95">
        <v>0</v>
      </c>
      <c r="AF13" s="95">
        <v>-2.1385649327421601</v>
      </c>
      <c r="AG13" s="95">
        <v>0</v>
      </c>
      <c r="AH13" s="95">
        <v>-14.419688678738305</v>
      </c>
      <c r="AI13" s="95">
        <v>0</v>
      </c>
      <c r="AJ13" s="95">
        <v>0</v>
      </c>
      <c r="AK13" s="95">
        <v>0.38895749708910954</v>
      </c>
      <c r="AL13" s="95">
        <v>743.92117005499722</v>
      </c>
      <c r="AM13" s="95">
        <v>0</v>
      </c>
      <c r="AN13" s="95">
        <v>0</v>
      </c>
      <c r="AO13" s="95">
        <v>0</v>
      </c>
      <c r="AP13" s="95">
        <v>0</v>
      </c>
      <c r="AQ13" s="95">
        <v>0</v>
      </c>
      <c r="AR13" s="95">
        <v>167.37189888916851</v>
      </c>
      <c r="AS13" s="95">
        <v>94.55599096378026</v>
      </c>
      <c r="AT13" s="95">
        <v>94.55599096378026</v>
      </c>
      <c r="AU13" s="95">
        <v>0</v>
      </c>
      <c r="AV13" s="95">
        <v>0</v>
      </c>
      <c r="AW13" s="95">
        <v>49.982347464255795</v>
      </c>
      <c r="AX13" s="95">
        <v>2.3932644985045837</v>
      </c>
      <c r="AY13" s="95">
        <v>19.828784569063007</v>
      </c>
      <c r="AZ13" s="95">
        <v>27.760298396688206</v>
      </c>
      <c r="BA13" s="95">
        <v>0</v>
      </c>
      <c r="BB13" s="95">
        <v>22.833560461132443</v>
      </c>
      <c r="BC13" s="95">
        <v>0</v>
      </c>
      <c r="BD13" s="95">
        <v>0</v>
      </c>
      <c r="BE13" s="95">
        <v>22.833560461132443</v>
      </c>
      <c r="BF13" s="95">
        <v>0</v>
      </c>
      <c r="BG13" s="95">
        <v>167.37189888916851</v>
      </c>
      <c r="BH13" s="95">
        <v>38.733408085706515</v>
      </c>
      <c r="BI13" s="95">
        <v>-0.38398191717344127</v>
      </c>
      <c r="BJ13" s="95">
        <v>-0.17070751655258046</v>
      </c>
    </row>
    <row r="14" spans="1:62" x14ac:dyDescent="0.35">
      <c r="A14" s="95" t="s">
        <v>10456</v>
      </c>
      <c r="B14" s="95" t="s">
        <v>10157</v>
      </c>
      <c r="C14" s="95" t="s">
        <v>10163</v>
      </c>
      <c r="D14" s="95" t="s">
        <v>10153</v>
      </c>
      <c r="E14" s="95" t="s">
        <v>10494</v>
      </c>
      <c r="F14" s="122">
        <v>700.53605388731046</v>
      </c>
      <c r="G14" s="123">
        <v>-1.9422288848312687E-2</v>
      </c>
      <c r="H14" s="95">
        <v>35</v>
      </c>
      <c r="I14" s="95">
        <v>948.06032167534863</v>
      </c>
      <c r="J14" s="95">
        <v>52.631569226340758</v>
      </c>
      <c r="K14" s="95">
        <v>465.52382834941881</v>
      </c>
      <c r="L14" s="95">
        <v>357.77514959648579</v>
      </c>
      <c r="M14" s="95">
        <v>94.014449681904424</v>
      </c>
      <c r="N14" s="95">
        <v>14.301857989174158</v>
      </c>
      <c r="O14" s="95">
        <v>12.725875948299182</v>
      </c>
      <c r="P14" s="95">
        <v>0.82371881045373729</v>
      </c>
      <c r="Q14" s="95">
        <v>0.75226323042124299</v>
      </c>
      <c r="R14" s="95">
        <v>0</v>
      </c>
      <c r="S14" s="95">
        <v>0</v>
      </c>
      <c r="T14" s="95">
        <v>0</v>
      </c>
      <c r="U14" s="95">
        <v>0</v>
      </c>
      <c r="V14" s="95">
        <v>557.47737634007649</v>
      </c>
      <c r="W14" s="95">
        <v>170.20797784207534</v>
      </c>
      <c r="X14" s="95">
        <v>63.169155872774866</v>
      </c>
      <c r="Y14" s="95">
        <v>53.427383999999996</v>
      </c>
      <c r="Z14" s="95">
        <v>270.67285862522635</v>
      </c>
      <c r="AA14" s="95">
        <v>143.05867754723397</v>
      </c>
      <c r="AB14" s="95">
        <v>16.064376194826295</v>
      </c>
      <c r="AC14" s="95">
        <v>0</v>
      </c>
      <c r="AD14" s="95">
        <v>0</v>
      </c>
      <c r="AE14" s="95">
        <v>0</v>
      </c>
      <c r="AF14" s="95">
        <v>-2.1385649327421601</v>
      </c>
      <c r="AG14" s="95">
        <v>0</v>
      </c>
      <c r="AH14" s="95">
        <v>0</v>
      </c>
      <c r="AI14" s="95">
        <v>0</v>
      </c>
      <c r="AJ14" s="95">
        <v>0</v>
      </c>
      <c r="AK14" s="95">
        <v>0.52852982110523694</v>
      </c>
      <c r="AL14" s="95">
        <v>700.53605388731046</v>
      </c>
      <c r="AM14" s="95">
        <v>0</v>
      </c>
      <c r="AN14" s="95">
        <v>0</v>
      </c>
      <c r="AO14" s="95">
        <v>0</v>
      </c>
      <c r="AP14" s="95">
        <v>0</v>
      </c>
      <c r="AQ14" s="95">
        <v>0</v>
      </c>
      <c r="AR14" s="95">
        <v>235.12552258520384</v>
      </c>
      <c r="AS14" s="95">
        <v>94.517697956966401</v>
      </c>
      <c r="AT14" s="95">
        <v>94.517697956966401</v>
      </c>
      <c r="AU14" s="95">
        <v>0</v>
      </c>
      <c r="AV14" s="95">
        <v>0</v>
      </c>
      <c r="AW14" s="95">
        <v>50.165432704930311</v>
      </c>
      <c r="AX14" s="95">
        <v>2.3932644985045837</v>
      </c>
      <c r="AY14" s="95">
        <v>19.905070086010721</v>
      </c>
      <c r="AZ14" s="95">
        <v>27.867098120415008</v>
      </c>
      <c r="BA14" s="95">
        <v>0</v>
      </c>
      <c r="BB14" s="95">
        <v>90.442391923307127</v>
      </c>
      <c r="BC14" s="95">
        <v>0</v>
      </c>
      <c r="BD14" s="95">
        <v>0</v>
      </c>
      <c r="BE14" s="95">
        <v>90.442391923307127</v>
      </c>
      <c r="BF14" s="95">
        <v>0</v>
      </c>
      <c r="BG14" s="95">
        <v>235.12552258520384</v>
      </c>
      <c r="BH14" s="95">
        <v>92.06684503796987</v>
      </c>
      <c r="BI14" s="95">
        <v>-5.0267373154304219E-2</v>
      </c>
      <c r="BJ14" s="95">
        <v>-1.9422288848312687E-2</v>
      </c>
    </row>
    <row r="15" spans="1:62" x14ac:dyDescent="0.35">
      <c r="A15" s="95" t="s">
        <v>10456</v>
      </c>
      <c r="B15" s="95" t="s">
        <v>10157</v>
      </c>
      <c r="C15" s="95" t="s">
        <v>10163</v>
      </c>
      <c r="D15" s="95" t="s">
        <v>10154</v>
      </c>
      <c r="E15" s="95" t="s">
        <v>10495</v>
      </c>
      <c r="F15" s="122">
        <v>757.63327386841115</v>
      </c>
      <c r="G15" s="123">
        <v>-5.0283384039866937E-2</v>
      </c>
      <c r="H15" s="95">
        <v>35</v>
      </c>
      <c r="I15" s="95">
        <v>943.68468440267031</v>
      </c>
      <c r="J15" s="95">
        <v>52.018620271784641</v>
      </c>
      <c r="K15" s="95">
        <v>465.52382834941881</v>
      </c>
      <c r="L15" s="95">
        <v>358.12531545636068</v>
      </c>
      <c r="M15" s="95">
        <v>93.789231581368099</v>
      </c>
      <c r="N15" s="95">
        <v>14.176910229835604</v>
      </c>
      <c r="O15" s="95">
        <v>12.725875948299182</v>
      </c>
      <c r="P15" s="95">
        <v>0</v>
      </c>
      <c r="Q15" s="95">
        <v>1.4510342815364257</v>
      </c>
      <c r="R15" s="95">
        <v>0</v>
      </c>
      <c r="S15" s="95">
        <v>0</v>
      </c>
      <c r="T15" s="95">
        <v>0</v>
      </c>
      <c r="U15" s="95">
        <v>0</v>
      </c>
      <c r="V15" s="95">
        <v>614.57791675473356</v>
      </c>
      <c r="W15" s="95">
        <v>170.20797784207534</v>
      </c>
      <c r="X15" s="95">
        <v>63.169155872774866</v>
      </c>
      <c r="Y15" s="95">
        <v>46.286100000000005</v>
      </c>
      <c r="Z15" s="95">
        <v>334.91468303988336</v>
      </c>
      <c r="AA15" s="95">
        <v>143.05535711367759</v>
      </c>
      <c r="AB15" s="95">
        <v>16.061055761269902</v>
      </c>
      <c r="AC15" s="95">
        <v>0</v>
      </c>
      <c r="AD15" s="95">
        <v>0</v>
      </c>
      <c r="AE15" s="95">
        <v>0</v>
      </c>
      <c r="AF15" s="95">
        <v>-2.1385649327421601</v>
      </c>
      <c r="AG15" s="95">
        <v>0</v>
      </c>
      <c r="AH15" s="95">
        <v>0</v>
      </c>
      <c r="AI15" s="95">
        <v>0</v>
      </c>
      <c r="AJ15" s="95">
        <v>0</v>
      </c>
      <c r="AK15" s="95">
        <v>0.42713969962505888</v>
      </c>
      <c r="AL15" s="95">
        <v>757.63327386841115</v>
      </c>
      <c r="AM15" s="95">
        <v>0</v>
      </c>
      <c r="AN15" s="95">
        <v>0</v>
      </c>
      <c r="AO15" s="95">
        <v>0</v>
      </c>
      <c r="AP15" s="95">
        <v>0</v>
      </c>
      <c r="AQ15" s="95">
        <v>0</v>
      </c>
      <c r="AR15" s="95">
        <v>274.87367528225394</v>
      </c>
      <c r="AS15" s="95">
        <v>94.643447005254771</v>
      </c>
      <c r="AT15" s="95">
        <v>94.643447005254771</v>
      </c>
      <c r="AU15" s="95">
        <v>0</v>
      </c>
      <c r="AV15" s="95">
        <v>0</v>
      </c>
      <c r="AW15" s="95">
        <v>48.506222871631053</v>
      </c>
      <c r="AX15" s="95">
        <v>2.3932644985045837</v>
      </c>
      <c r="AY15" s="95">
        <v>19.213732655469361</v>
      </c>
      <c r="AZ15" s="95">
        <v>26.899225717657107</v>
      </c>
      <c r="BA15" s="95">
        <v>0</v>
      </c>
      <c r="BB15" s="95">
        <v>131.72400540536813</v>
      </c>
      <c r="BC15" s="95">
        <v>0</v>
      </c>
      <c r="BD15" s="95">
        <v>0</v>
      </c>
      <c r="BE15" s="95">
        <v>131.72400540536813</v>
      </c>
      <c r="BF15" s="95">
        <v>0</v>
      </c>
      <c r="BG15" s="95">
        <v>274.87367528225394</v>
      </c>
      <c r="BH15" s="95">
        <v>131.81831816857635</v>
      </c>
      <c r="BI15" s="95">
        <v>-0.11374946158084771</v>
      </c>
      <c r="BJ15" s="95">
        <v>-5.0283384039866937E-2</v>
      </c>
    </row>
    <row r="16" spans="1:62" x14ac:dyDescent="0.35">
      <c r="A16" s="95" t="s">
        <v>10456</v>
      </c>
      <c r="B16" s="95" t="s">
        <v>10157</v>
      </c>
      <c r="C16" s="95" t="s">
        <v>10163</v>
      </c>
      <c r="D16" s="95" t="s">
        <v>10155</v>
      </c>
      <c r="E16" s="95" t="s">
        <v>10496</v>
      </c>
      <c r="F16" s="122">
        <v>713.43850393805974</v>
      </c>
      <c r="G16" s="123">
        <v>0.43994600918353666</v>
      </c>
      <c r="H16" s="95">
        <v>35</v>
      </c>
      <c r="I16" s="95">
        <v>948.7573508274121</v>
      </c>
      <c r="J16" s="95">
        <v>52.205351410700111</v>
      </c>
      <c r="K16" s="95">
        <v>465.52382834941881</v>
      </c>
      <c r="L16" s="95">
        <v>360.365856387218</v>
      </c>
      <c r="M16" s="95">
        <v>93.094702616138761</v>
      </c>
      <c r="N16" s="95">
        <v>12.630898264207641</v>
      </c>
      <c r="O16" s="95">
        <v>12.630898264207641</v>
      </c>
      <c r="P16" s="95">
        <v>0</v>
      </c>
      <c r="Q16" s="95">
        <v>0</v>
      </c>
      <c r="R16" s="95">
        <v>318127.55737756466</v>
      </c>
      <c r="S16" s="95">
        <v>0</v>
      </c>
      <c r="T16" s="95">
        <v>0</v>
      </c>
      <c r="U16" s="95">
        <v>0</v>
      </c>
      <c r="V16" s="95">
        <v>884.65150751742237</v>
      </c>
      <c r="W16" s="95">
        <v>170.20797784207534</v>
      </c>
      <c r="X16" s="95">
        <v>63.169155872774866</v>
      </c>
      <c r="Y16" s="95">
        <v>26.184707999999993</v>
      </c>
      <c r="Z16" s="95">
        <v>625.0896658025722</v>
      </c>
      <c r="AA16" s="95">
        <v>-171.21300357936263</v>
      </c>
      <c r="AB16" s="95">
        <v>-17.840667033917576</v>
      </c>
      <c r="AC16" s="95">
        <v>0</v>
      </c>
      <c r="AD16" s="95">
        <v>0</v>
      </c>
      <c r="AE16" s="95">
        <v>-30.656868876393265</v>
      </c>
      <c r="AF16" s="95">
        <v>-55.067257512811182</v>
      </c>
      <c r="AG16" s="95">
        <v>-196.7810764413905</v>
      </c>
      <c r="AH16" s="95">
        <v>0</v>
      </c>
      <c r="AI16" s="95">
        <v>0</v>
      </c>
      <c r="AJ16" s="95">
        <v>0</v>
      </c>
      <c r="AK16" s="95">
        <v>-0.27390151036897548</v>
      </c>
      <c r="AL16" s="95">
        <v>713.43850393805974</v>
      </c>
      <c r="AM16" s="95">
        <v>48.497535910310845</v>
      </c>
      <c r="AN16" s="95">
        <v>17.840667033917576</v>
      </c>
      <c r="AO16" s="95">
        <v>0</v>
      </c>
      <c r="AP16" s="95">
        <v>0</v>
      </c>
      <c r="AQ16" s="95">
        <v>30.656868876393265</v>
      </c>
      <c r="AR16" s="95">
        <v>554.25354891832103</v>
      </c>
      <c r="AS16" s="95">
        <v>95.033236207500082</v>
      </c>
      <c r="AT16" s="95">
        <v>95.033236207500082</v>
      </c>
      <c r="AU16" s="95">
        <v>0</v>
      </c>
      <c r="AV16" s="95">
        <v>0</v>
      </c>
      <c r="AW16" s="95">
        <v>114.80883757878314</v>
      </c>
      <c r="AX16" s="95">
        <v>68.617738018143655</v>
      </c>
      <c r="AY16" s="95">
        <v>19.246291483599787</v>
      </c>
      <c r="AZ16" s="95">
        <v>26.944808077039703</v>
      </c>
      <c r="BA16" s="95">
        <v>0</v>
      </c>
      <c r="BB16" s="95">
        <v>344.41147513203782</v>
      </c>
      <c r="BC16" s="95">
        <v>0</v>
      </c>
      <c r="BD16" s="95">
        <v>0</v>
      </c>
      <c r="BE16" s="95">
        <v>344.41147513203782</v>
      </c>
      <c r="BF16" s="95">
        <v>0</v>
      </c>
      <c r="BG16" s="95">
        <v>602.75108482863186</v>
      </c>
      <c r="BH16" s="95">
        <v>773.9640884079945</v>
      </c>
      <c r="BI16" s="95">
        <v>0.5021270383704538</v>
      </c>
      <c r="BJ16" s="95">
        <v>0.43994600918353666</v>
      </c>
    </row>
    <row r="17" spans="1:62" x14ac:dyDescent="0.35">
      <c r="A17" s="95" t="s">
        <v>10456</v>
      </c>
      <c r="B17" s="95" t="s">
        <v>10157</v>
      </c>
      <c r="C17" s="95" t="s">
        <v>10163</v>
      </c>
      <c r="D17" s="95" t="s">
        <v>10156</v>
      </c>
      <c r="E17" s="95" t="s">
        <v>10497</v>
      </c>
      <c r="F17" s="125">
        <v>1591.9028978487443</v>
      </c>
      <c r="G17" s="123">
        <v>6.6577622800991526E-2</v>
      </c>
      <c r="H17" s="95">
        <v>35</v>
      </c>
      <c r="I17" s="95">
        <v>606.7097462550031</v>
      </c>
      <c r="J17" s="95">
        <v>47.123878525395845</v>
      </c>
      <c r="K17" s="95">
        <v>465.52382834941881</v>
      </c>
      <c r="L17" s="95">
        <v>360.365856387218</v>
      </c>
      <c r="M17" s="95">
        <v>93.094702616138761</v>
      </c>
      <c r="N17" s="95">
        <v>12.630898264207641</v>
      </c>
      <c r="O17" s="95">
        <v>12.630898264207641</v>
      </c>
      <c r="P17" s="95">
        <v>0</v>
      </c>
      <c r="Q17" s="95">
        <v>0</v>
      </c>
      <c r="R17" s="95">
        <v>318127.55737756466</v>
      </c>
      <c r="S17" s="95">
        <v>0</v>
      </c>
      <c r="T17" s="95">
        <v>0</v>
      </c>
      <c r="U17" s="95">
        <v>0</v>
      </c>
      <c r="V17" s="95">
        <v>1769.5132555657037</v>
      </c>
      <c r="W17" s="95">
        <v>170.20797784207534</v>
      </c>
      <c r="X17" s="95">
        <v>63.169155872774866</v>
      </c>
      <c r="Y17" s="95">
        <v>26.184707999999993</v>
      </c>
      <c r="Z17" s="95">
        <v>1509.9514138508537</v>
      </c>
      <c r="AA17" s="95">
        <v>-177.61035771695947</v>
      </c>
      <c r="AB17" s="95">
        <v>-18.276008074125635</v>
      </c>
      <c r="AC17" s="95">
        <v>0</v>
      </c>
      <c r="AD17" s="95">
        <v>0</v>
      </c>
      <c r="AE17" s="95">
        <v>-31.265819950515372</v>
      </c>
      <c r="AF17" s="95">
        <v>-55.067257512811182</v>
      </c>
      <c r="AG17" s="95">
        <v>-202.13413846465698</v>
      </c>
      <c r="AH17" s="95">
        <v>0</v>
      </c>
      <c r="AI17" s="95">
        <v>0</v>
      </c>
      <c r="AJ17" s="95">
        <v>0</v>
      </c>
      <c r="AK17" s="95">
        <v>-0.11762653823674822</v>
      </c>
      <c r="AL17" s="95">
        <v>1591.9028978487443</v>
      </c>
      <c r="AM17" s="95">
        <v>49.541828024641006</v>
      </c>
      <c r="AN17" s="95">
        <v>18.276008074125635</v>
      </c>
      <c r="AO17" s="95">
        <v>0</v>
      </c>
      <c r="AP17" s="95">
        <v>0</v>
      </c>
      <c r="AQ17" s="95">
        <v>31.265819950515372</v>
      </c>
      <c r="AR17" s="95">
        <v>1223.7843387780322</v>
      </c>
      <c r="AS17" s="95">
        <v>95.033236207500082</v>
      </c>
      <c r="AT17" s="95">
        <v>95.033236207500082</v>
      </c>
      <c r="AU17" s="95">
        <v>0</v>
      </c>
      <c r="AV17" s="95">
        <v>0</v>
      </c>
      <c r="AW17" s="95">
        <v>135.51875245052798</v>
      </c>
      <c r="AX17" s="95">
        <v>68.617738018143655</v>
      </c>
      <c r="AY17" s="95">
        <v>27.875422680160142</v>
      </c>
      <c r="AZ17" s="95">
        <v>39.025591752224194</v>
      </c>
      <c r="BA17" s="95">
        <v>0</v>
      </c>
      <c r="BB17" s="95">
        <v>993.23235012000418</v>
      </c>
      <c r="BC17" s="95">
        <v>0</v>
      </c>
      <c r="BD17" s="95">
        <v>0</v>
      </c>
      <c r="BE17" s="95">
        <v>993.23235012000418</v>
      </c>
      <c r="BF17" s="95">
        <v>0</v>
      </c>
      <c r="BG17" s="95">
        <v>1273.3261668026732</v>
      </c>
      <c r="BH17" s="95">
        <v>1450.9365245196327</v>
      </c>
      <c r="BI17" s="95">
        <v>7.0191073498506479E-2</v>
      </c>
      <c r="BJ17" s="95">
        <v>6.6577622800991526E-2</v>
      </c>
    </row>
    <row r="18" spans="1:62" x14ac:dyDescent="0.35">
      <c r="A18" s="95" t="s">
        <v>10456</v>
      </c>
      <c r="B18" s="95" t="s">
        <v>10157</v>
      </c>
      <c r="C18" s="95" t="s">
        <v>10469</v>
      </c>
      <c r="D18" s="95" t="s">
        <v>9784</v>
      </c>
      <c r="E18" s="95" t="s">
        <v>10498</v>
      </c>
      <c r="F18" s="122">
        <v>700.53605388731046</v>
      </c>
      <c r="G18" s="123">
        <v>-1.9422288848312687E-2</v>
      </c>
      <c r="H18" s="95">
        <v>35</v>
      </c>
      <c r="I18" s="95">
        <v>948.06032167534863</v>
      </c>
      <c r="J18" s="95">
        <v>52.631569226340758</v>
      </c>
      <c r="K18" s="95">
        <v>465.52382834941881</v>
      </c>
      <c r="L18" s="95">
        <v>357.77514959648579</v>
      </c>
      <c r="M18" s="95">
        <v>94.014449681904424</v>
      </c>
      <c r="N18" s="95">
        <v>14.301857989174158</v>
      </c>
      <c r="O18" s="95">
        <v>12.725875948299182</v>
      </c>
      <c r="P18" s="95">
        <v>0.82371881045373729</v>
      </c>
      <c r="Q18" s="95">
        <v>0.75226323042124299</v>
      </c>
      <c r="R18" s="95">
        <v>0</v>
      </c>
      <c r="S18" s="95">
        <v>0</v>
      </c>
      <c r="T18" s="95">
        <v>0</v>
      </c>
      <c r="U18" s="95">
        <v>0</v>
      </c>
      <c r="V18" s="95">
        <v>557.47737634007649</v>
      </c>
      <c r="W18" s="95">
        <v>170.20797784207534</v>
      </c>
      <c r="X18" s="95">
        <v>63.169155872774866</v>
      </c>
      <c r="Y18" s="95">
        <v>53.427383999999996</v>
      </c>
      <c r="Z18" s="95">
        <v>270.67285862522635</v>
      </c>
      <c r="AA18" s="95">
        <v>143.05867754723397</v>
      </c>
      <c r="AB18" s="95">
        <v>16.064376194826295</v>
      </c>
      <c r="AC18" s="95">
        <v>0</v>
      </c>
      <c r="AD18" s="95">
        <v>0</v>
      </c>
      <c r="AE18" s="95">
        <v>0</v>
      </c>
      <c r="AF18" s="95">
        <v>-2.1385649327421601</v>
      </c>
      <c r="AG18" s="95">
        <v>0</v>
      </c>
      <c r="AH18" s="95">
        <v>0</v>
      </c>
      <c r="AI18" s="95">
        <v>0</v>
      </c>
      <c r="AJ18" s="95">
        <v>0</v>
      </c>
      <c r="AK18" s="95">
        <v>0.52852982110523694</v>
      </c>
      <c r="AL18" s="95">
        <v>700.53605388731046</v>
      </c>
      <c r="AM18" s="95">
        <v>0</v>
      </c>
      <c r="AN18" s="95">
        <v>0</v>
      </c>
      <c r="AO18" s="95">
        <v>0</v>
      </c>
      <c r="AP18" s="95">
        <v>0</v>
      </c>
      <c r="AQ18" s="95">
        <v>0</v>
      </c>
      <c r="AR18" s="95">
        <v>235.12552258520384</v>
      </c>
      <c r="AS18" s="95">
        <v>94.517697956966401</v>
      </c>
      <c r="AT18" s="95">
        <v>94.517697956966401</v>
      </c>
      <c r="AU18" s="95">
        <v>0</v>
      </c>
      <c r="AV18" s="95">
        <v>0</v>
      </c>
      <c r="AW18" s="95">
        <v>50.165432704930311</v>
      </c>
      <c r="AX18" s="95">
        <v>2.3932644985045837</v>
      </c>
      <c r="AY18" s="95">
        <v>19.905070086010721</v>
      </c>
      <c r="AZ18" s="95">
        <v>27.867098120415008</v>
      </c>
      <c r="BA18" s="95">
        <v>0</v>
      </c>
      <c r="BB18" s="95">
        <v>90.442391923307127</v>
      </c>
      <c r="BC18" s="95">
        <v>0</v>
      </c>
      <c r="BD18" s="95">
        <v>0</v>
      </c>
      <c r="BE18" s="95">
        <v>90.442391923307127</v>
      </c>
      <c r="BF18" s="95">
        <v>0</v>
      </c>
      <c r="BG18" s="95">
        <v>235.12552258520384</v>
      </c>
      <c r="BH18" s="95">
        <v>92.06684503796987</v>
      </c>
      <c r="BI18" s="95">
        <v>-5.0267373154304219E-2</v>
      </c>
      <c r="BJ18" s="95">
        <v>-1.9422288848312687E-2</v>
      </c>
    </row>
    <row r="19" spans="1:62" x14ac:dyDescent="0.35">
      <c r="A19" s="95" t="s">
        <v>10456</v>
      </c>
      <c r="B19" s="95" t="s">
        <v>10471</v>
      </c>
      <c r="C19" s="95" t="s">
        <v>9784</v>
      </c>
      <c r="D19" s="95" t="s">
        <v>9784</v>
      </c>
      <c r="E19" s="95" t="s">
        <v>10261</v>
      </c>
      <c r="F19" s="122">
        <f>(F18*V18)/(V18)</f>
        <v>700.53605388731046</v>
      </c>
      <c r="G19" s="123">
        <f>(G18*V18)/(V18)</f>
        <v>-1.9422288848312687E-2</v>
      </c>
      <c r="H19" s="95">
        <f t="shared" ref="H19:U19" si="1">H18</f>
        <v>35</v>
      </c>
      <c r="I19" s="95">
        <f t="shared" si="1"/>
        <v>948.06032167534863</v>
      </c>
      <c r="J19" s="95">
        <f t="shared" si="1"/>
        <v>52.631569226340758</v>
      </c>
      <c r="K19" s="95">
        <f t="shared" si="1"/>
        <v>465.52382834941881</v>
      </c>
      <c r="L19" s="95">
        <f t="shared" si="1"/>
        <v>357.77514959648579</v>
      </c>
      <c r="M19" s="95">
        <f t="shared" si="1"/>
        <v>94.014449681904424</v>
      </c>
      <c r="N19" s="95">
        <f t="shared" si="1"/>
        <v>14.301857989174158</v>
      </c>
      <c r="O19" s="95">
        <f t="shared" si="1"/>
        <v>12.725875948299182</v>
      </c>
      <c r="P19" s="95">
        <f t="shared" si="1"/>
        <v>0.82371881045373729</v>
      </c>
      <c r="Q19" s="95">
        <f t="shared" si="1"/>
        <v>0.75226323042124299</v>
      </c>
      <c r="R19" s="95">
        <f t="shared" si="1"/>
        <v>0</v>
      </c>
      <c r="S19" s="95">
        <f t="shared" si="1"/>
        <v>0</v>
      </c>
      <c r="T19" s="95">
        <f t="shared" si="1"/>
        <v>0</v>
      </c>
      <c r="U19" s="95">
        <f t="shared" si="1"/>
        <v>0</v>
      </c>
      <c r="V19" s="95">
        <f>(V18*V18)/(V18)</f>
        <v>557.47737634007649</v>
      </c>
      <c r="W19" s="95">
        <f>(W18*V18)/(V18)</f>
        <v>170.20797784207534</v>
      </c>
      <c r="X19" s="95">
        <f>(X18*V18)/(V18)</f>
        <v>63.169155872774873</v>
      </c>
      <c r="Y19" s="95">
        <f>(Y18*V18)/(V18)</f>
        <v>53.427383999999996</v>
      </c>
      <c r="Z19" s="95">
        <f>(Z18*V18)/(V18)</f>
        <v>270.67285862522635</v>
      </c>
      <c r="AA19" s="95">
        <f>(AA18*V18)/(V18)</f>
        <v>143.05867754723397</v>
      </c>
      <c r="AB19" s="95">
        <f>(AB18*V18)/(V18)</f>
        <v>16.064376194826295</v>
      </c>
      <c r="AC19" s="95">
        <f>(AC18*V18)/(V18)</f>
        <v>0</v>
      </c>
      <c r="AD19" s="95">
        <f>(AD18*V18)/(V18)</f>
        <v>0</v>
      </c>
      <c r="AE19" s="95">
        <f>(AE18*V18)/(V18)</f>
        <v>0</v>
      </c>
      <c r="AF19" s="95">
        <f>(AF18*V18)/(V18)</f>
        <v>-2.1385649327421601</v>
      </c>
      <c r="AG19" s="95">
        <f>(AG18*V18)/(V18)</f>
        <v>0</v>
      </c>
      <c r="AH19" s="95">
        <f>(AH18*V18)/(V18)</f>
        <v>0</v>
      </c>
      <c r="AI19" s="95">
        <f>(AI18*V18)/(V18)</f>
        <v>0</v>
      </c>
      <c r="AJ19" s="95">
        <f>(AJ18*V18)/(V18)</f>
        <v>0</v>
      </c>
      <c r="AK19" s="95">
        <f>(AK18*V18)/(V18)</f>
        <v>0.52852982110523694</v>
      </c>
      <c r="AL19" s="95">
        <f>(AL18*V18)/(V18)</f>
        <v>700.53605388731046</v>
      </c>
      <c r="AM19" s="95">
        <f>(AM18*V18)/(V18)</f>
        <v>0</v>
      </c>
      <c r="AN19" s="95">
        <f>(AN18*V18)/(V18)</f>
        <v>0</v>
      </c>
      <c r="AO19" s="95">
        <f>(AO18*V18)/(V18)</f>
        <v>0</v>
      </c>
      <c r="AP19" s="95">
        <f>(AP18*V18)/(V18)</f>
        <v>0</v>
      </c>
      <c r="AQ19" s="95">
        <f>(AQ18*V18)/(V18)</f>
        <v>0</v>
      </c>
      <c r="AR19" s="95">
        <f>(AR18*V18)/(V18)</f>
        <v>235.12552258520381</v>
      </c>
      <c r="AS19" s="95">
        <f>(AS18*V18)/(V18)</f>
        <v>94.517697956966401</v>
      </c>
      <c r="AT19" s="95">
        <f>(AT18*V18)/(V18)</f>
        <v>94.517697956966401</v>
      </c>
      <c r="AU19" s="95">
        <f>(AU18*V18)/(V18)</f>
        <v>0</v>
      </c>
      <c r="AV19" s="95">
        <f>(AV18*V18)/(V18)</f>
        <v>0</v>
      </c>
      <c r="AW19" s="95">
        <f>(AW18*V18)/(V18)</f>
        <v>50.165432704930311</v>
      </c>
      <c r="AX19" s="95">
        <f>(AX18*V18)/(V18)</f>
        <v>2.3932644985045837</v>
      </c>
      <c r="AY19" s="95">
        <f>(AY18*V18)/(V18)</f>
        <v>19.905070086010721</v>
      </c>
      <c r="AZ19" s="95">
        <f>(AZ18*V18)/(V18)</f>
        <v>27.867098120415008</v>
      </c>
      <c r="BA19" s="95">
        <f>(BA18*V18)/(V18)</f>
        <v>0</v>
      </c>
      <c r="BB19" s="95">
        <f>(BB18*V18)/(V18)</f>
        <v>90.442391923307127</v>
      </c>
      <c r="BC19" s="95">
        <f>(BC18*V18)/(V18)</f>
        <v>0</v>
      </c>
      <c r="BD19" s="95">
        <f>(BD18*V18)/(V18)</f>
        <v>0</v>
      </c>
      <c r="BE19" s="95">
        <f>(BE18*V18)/(V18)</f>
        <v>90.442391923307127</v>
      </c>
      <c r="BF19" s="95">
        <f>(BF18*V18)/(V18)</f>
        <v>0</v>
      </c>
      <c r="BG19" s="95">
        <f>(BG18*V18)/(V18)</f>
        <v>235.12552258520381</v>
      </c>
      <c r="BH19" s="95">
        <f>(BH18*V18)/(V18)</f>
        <v>92.06684503796987</v>
      </c>
      <c r="BI19" s="95">
        <f>(BI18*V18)/(V18)</f>
        <v>-5.0267373154304219E-2</v>
      </c>
      <c r="BJ19" s="95">
        <f>(BJ18*V18)/(V18)</f>
        <v>-1.9422288848312687E-2</v>
      </c>
    </row>
    <row r="20" spans="1:62" x14ac:dyDescent="0.35">
      <c r="A20" s="95" t="s">
        <v>10457</v>
      </c>
      <c r="B20" s="95" t="s">
        <v>10157</v>
      </c>
      <c r="C20" s="95" t="s">
        <v>10163</v>
      </c>
      <c r="D20" s="95" t="s">
        <v>10150</v>
      </c>
      <c r="E20" s="95" t="s">
        <v>10499</v>
      </c>
      <c r="F20" s="122">
        <v>704.00368051008434</v>
      </c>
      <c r="G20" s="123">
        <v>-0.20655951856517288</v>
      </c>
      <c r="H20" s="95">
        <v>35</v>
      </c>
      <c r="I20" s="95">
        <v>898.02787039083717</v>
      </c>
      <c r="J20" s="95">
        <v>47.055206485638877</v>
      </c>
      <c r="K20" s="95">
        <v>465.52382834941881</v>
      </c>
      <c r="L20" s="95">
        <v>357.96735065225835</v>
      </c>
      <c r="M20" s="95">
        <v>93.945806447699937</v>
      </c>
      <c r="N20" s="95">
        <v>14.178300167606098</v>
      </c>
      <c r="O20" s="95">
        <v>12.725875948299182</v>
      </c>
      <c r="P20" s="95">
        <v>0.70016098888567668</v>
      </c>
      <c r="Q20" s="95">
        <v>0.75226323042124299</v>
      </c>
      <c r="R20" s="95">
        <v>0</v>
      </c>
      <c r="S20" s="95">
        <v>56531.165409908674</v>
      </c>
      <c r="T20" s="95">
        <v>0</v>
      </c>
      <c r="U20" s="95">
        <v>0</v>
      </c>
      <c r="V20" s="95">
        <v>615.28267925153523</v>
      </c>
      <c r="W20" s="95">
        <v>170.20797784207534</v>
      </c>
      <c r="X20" s="95">
        <v>63.169155872774866</v>
      </c>
      <c r="Y20" s="95">
        <v>51.179202000000004</v>
      </c>
      <c r="Z20" s="95">
        <v>330.72634353668496</v>
      </c>
      <c r="AA20" s="95">
        <v>88.721001258549109</v>
      </c>
      <c r="AB20" s="95">
        <v>-12.577113594920515</v>
      </c>
      <c r="AC20" s="95">
        <v>0</v>
      </c>
      <c r="AD20" s="95">
        <v>0</v>
      </c>
      <c r="AE20" s="95">
        <v>-22.153507508235485</v>
      </c>
      <c r="AF20" s="95">
        <v>-2.1385649327421601</v>
      </c>
      <c r="AG20" s="95">
        <v>-3.5426789907023486</v>
      </c>
      <c r="AH20" s="95">
        <v>0</v>
      </c>
      <c r="AI20" s="95">
        <v>0</v>
      </c>
      <c r="AJ20" s="95">
        <v>0</v>
      </c>
      <c r="AK20" s="95">
        <v>0.26826106535631311</v>
      </c>
      <c r="AL20" s="95">
        <v>704.00368051008434</v>
      </c>
      <c r="AM20" s="95">
        <v>34.730621103155997</v>
      </c>
      <c r="AN20" s="95">
        <v>12.577113594920515</v>
      </c>
      <c r="AO20" s="95">
        <v>0</v>
      </c>
      <c r="AP20" s="95">
        <v>0</v>
      </c>
      <c r="AQ20" s="95">
        <v>22.153507508235485</v>
      </c>
      <c r="AR20" s="95">
        <v>74.29806237780528</v>
      </c>
      <c r="AS20" s="95">
        <v>6.9762098385722258</v>
      </c>
      <c r="AT20" s="95">
        <v>6.9762098385722258</v>
      </c>
      <c r="AU20" s="95">
        <v>0</v>
      </c>
      <c r="AV20" s="95">
        <v>0</v>
      </c>
      <c r="AW20" s="95">
        <v>42.908108277941608</v>
      </c>
      <c r="AX20" s="95">
        <v>2.3932644985045837</v>
      </c>
      <c r="AY20" s="95">
        <v>16.88118490809876</v>
      </c>
      <c r="AZ20" s="95">
        <v>23.633658871338259</v>
      </c>
      <c r="BA20" s="95">
        <v>0</v>
      </c>
      <c r="BB20" s="95">
        <v>24.413744261291452</v>
      </c>
      <c r="BC20" s="95">
        <v>0</v>
      </c>
      <c r="BD20" s="95">
        <v>0</v>
      </c>
      <c r="BE20" s="95">
        <v>24.413744261291452</v>
      </c>
      <c r="BF20" s="95">
        <v>0</v>
      </c>
      <c r="BG20" s="95">
        <v>109.02868348096128</v>
      </c>
      <c r="BH20" s="95">
        <v>20.307682222412168</v>
      </c>
      <c r="BI20" s="95">
        <v>-0.4396948236998926</v>
      </c>
      <c r="BJ20" s="95">
        <v>-0.20655951856517288</v>
      </c>
    </row>
    <row r="21" spans="1:62" x14ac:dyDescent="0.35">
      <c r="A21" s="95" t="s">
        <v>10457</v>
      </c>
      <c r="B21" s="95" t="s">
        <v>10157</v>
      </c>
      <c r="C21" s="95" t="s">
        <v>10163</v>
      </c>
      <c r="D21" s="95" t="s">
        <v>10151</v>
      </c>
      <c r="E21" s="95" t="s">
        <v>10500</v>
      </c>
      <c r="F21" s="122">
        <v>795.97245496319101</v>
      </c>
      <c r="G21" s="123">
        <v>-0.34490212803678061</v>
      </c>
      <c r="H21" s="95">
        <v>35</v>
      </c>
      <c r="I21" s="95">
        <v>898.02787039083717</v>
      </c>
      <c r="J21" s="95">
        <v>47.055206485638877</v>
      </c>
      <c r="K21" s="95">
        <v>465.52382834941881</v>
      </c>
      <c r="L21" s="95">
        <v>357.96735065225835</v>
      </c>
      <c r="M21" s="95">
        <v>93.945806447699937</v>
      </c>
      <c r="N21" s="95">
        <v>14.178300167606098</v>
      </c>
      <c r="O21" s="95">
        <v>12.725875948299182</v>
      </c>
      <c r="P21" s="95">
        <v>0.70016098888567668</v>
      </c>
      <c r="Q21" s="95">
        <v>0.75226323042124299</v>
      </c>
      <c r="R21" s="95">
        <v>0</v>
      </c>
      <c r="S21" s="95">
        <v>0</v>
      </c>
      <c r="T21" s="95">
        <v>14132.791352477168</v>
      </c>
      <c r="U21" s="95">
        <v>0</v>
      </c>
      <c r="V21" s="95">
        <v>615.28267925153523</v>
      </c>
      <c r="W21" s="95">
        <v>170.20797784207534</v>
      </c>
      <c r="X21" s="95">
        <v>63.169155872774866</v>
      </c>
      <c r="Y21" s="95">
        <v>51.179202000000004</v>
      </c>
      <c r="Z21" s="95">
        <v>330.72634353668496</v>
      </c>
      <c r="AA21" s="95">
        <v>180.68977571165578</v>
      </c>
      <c r="AB21" s="95">
        <v>16.063878129792833</v>
      </c>
      <c r="AC21" s="95">
        <v>37.224683215640255</v>
      </c>
      <c r="AD21" s="95">
        <v>14.826601692553623</v>
      </c>
      <c r="AE21" s="95">
        <v>0</v>
      </c>
      <c r="AF21" s="95">
        <v>-2.1385649327421601</v>
      </c>
      <c r="AG21" s="95">
        <v>0</v>
      </c>
      <c r="AH21" s="95">
        <v>-14.419688678738305</v>
      </c>
      <c r="AI21" s="95">
        <v>0</v>
      </c>
      <c r="AJ21" s="95">
        <v>0</v>
      </c>
      <c r="AK21" s="95">
        <v>0.54634225317347074</v>
      </c>
      <c r="AL21" s="95">
        <v>795.97245496319101</v>
      </c>
      <c r="AM21" s="95">
        <v>0</v>
      </c>
      <c r="AN21" s="95">
        <v>0</v>
      </c>
      <c r="AO21" s="95">
        <v>0</v>
      </c>
      <c r="AP21" s="95">
        <v>0</v>
      </c>
      <c r="AQ21" s="95">
        <v>0</v>
      </c>
      <c r="AR21" s="95">
        <v>71.883525672875621</v>
      </c>
      <c r="AS21" s="95">
        <v>6.9762098385722258</v>
      </c>
      <c r="AT21" s="95">
        <v>6.9762098385722258</v>
      </c>
      <c r="AU21" s="95">
        <v>0</v>
      </c>
      <c r="AV21" s="95">
        <v>0</v>
      </c>
      <c r="AW21" s="95">
        <v>42.908108277941608</v>
      </c>
      <c r="AX21" s="95">
        <v>2.3932644985045837</v>
      </c>
      <c r="AY21" s="95">
        <v>16.88118490809876</v>
      </c>
      <c r="AZ21" s="95">
        <v>23.633658871338259</v>
      </c>
      <c r="BA21" s="95">
        <v>0</v>
      </c>
      <c r="BB21" s="95">
        <v>21.999207556361785</v>
      </c>
      <c r="BC21" s="95">
        <v>0</v>
      </c>
      <c r="BD21" s="95">
        <v>0</v>
      </c>
      <c r="BE21" s="95">
        <v>21.999207556361785</v>
      </c>
      <c r="BF21" s="95">
        <v>0</v>
      </c>
      <c r="BG21" s="95">
        <v>71.883525672875621</v>
      </c>
      <c r="BH21" s="95">
        <v>-108.80625003878016</v>
      </c>
      <c r="BI21" s="95">
        <v>-0.83008988833395814</v>
      </c>
      <c r="BJ21" s="95">
        <v>-0.34490212803678061</v>
      </c>
    </row>
    <row r="22" spans="1:62" x14ac:dyDescent="0.35">
      <c r="A22" s="95" t="s">
        <v>10457</v>
      </c>
      <c r="B22" s="95" t="s">
        <v>10157</v>
      </c>
      <c r="C22" s="95" t="s">
        <v>10163</v>
      </c>
      <c r="D22" s="95" t="s">
        <v>10152</v>
      </c>
      <c r="E22" s="95" t="s">
        <v>10501</v>
      </c>
      <c r="F22" s="122">
        <v>743.92117005499722</v>
      </c>
      <c r="G22" s="123">
        <v>-0.29722214787134466</v>
      </c>
      <c r="H22" s="95">
        <v>35</v>
      </c>
      <c r="I22" s="95">
        <v>898.02787039083717</v>
      </c>
      <c r="J22" s="95">
        <v>47.055206485638877</v>
      </c>
      <c r="K22" s="95">
        <v>465.52382834941881</v>
      </c>
      <c r="L22" s="95">
        <v>357.96735065225835</v>
      </c>
      <c r="M22" s="95">
        <v>93.945806447699937</v>
      </c>
      <c r="N22" s="95">
        <v>14.178300167606098</v>
      </c>
      <c r="O22" s="95">
        <v>12.725875948299182</v>
      </c>
      <c r="P22" s="95">
        <v>0.70016098888567668</v>
      </c>
      <c r="Q22" s="95">
        <v>0.75226323042124299</v>
      </c>
      <c r="R22" s="95">
        <v>0</v>
      </c>
      <c r="S22" s="95">
        <v>0</v>
      </c>
      <c r="T22" s="95">
        <v>0</v>
      </c>
      <c r="U22" s="95">
        <v>14132791.352477169</v>
      </c>
      <c r="V22" s="95">
        <v>615.28267925153523</v>
      </c>
      <c r="W22" s="95">
        <v>170.20797784207534</v>
      </c>
      <c r="X22" s="95">
        <v>63.169155872774866</v>
      </c>
      <c r="Y22" s="95">
        <v>51.179202000000004</v>
      </c>
      <c r="Z22" s="95">
        <v>330.72634353668496</v>
      </c>
      <c r="AA22" s="95">
        <v>128.63849080346199</v>
      </c>
      <c r="AB22" s="95">
        <v>16.063878129792833</v>
      </c>
      <c r="AC22" s="95">
        <v>0</v>
      </c>
      <c r="AD22" s="95">
        <v>0</v>
      </c>
      <c r="AE22" s="95">
        <v>0</v>
      </c>
      <c r="AF22" s="95">
        <v>-2.1385649327421601</v>
      </c>
      <c r="AG22" s="95">
        <v>0</v>
      </c>
      <c r="AH22" s="95">
        <v>-14.419688678738305</v>
      </c>
      <c r="AI22" s="95">
        <v>0</v>
      </c>
      <c r="AJ22" s="95">
        <v>0</v>
      </c>
      <c r="AK22" s="95">
        <v>0.38895749708910954</v>
      </c>
      <c r="AL22" s="95">
        <v>743.92117005499722</v>
      </c>
      <c r="AM22" s="95">
        <v>0</v>
      </c>
      <c r="AN22" s="95">
        <v>0</v>
      </c>
      <c r="AO22" s="95">
        <v>0</v>
      </c>
      <c r="AP22" s="95">
        <v>0</v>
      </c>
      <c r="AQ22" s="95">
        <v>0</v>
      </c>
      <c r="AR22" s="95">
        <v>73.254986329436832</v>
      </c>
      <c r="AS22" s="95">
        <v>6.9762098385722258</v>
      </c>
      <c r="AT22" s="95">
        <v>6.9762098385722258</v>
      </c>
      <c r="AU22" s="95">
        <v>0</v>
      </c>
      <c r="AV22" s="95">
        <v>0</v>
      </c>
      <c r="AW22" s="95">
        <v>42.908108277941608</v>
      </c>
      <c r="AX22" s="95">
        <v>2.3932644985045837</v>
      </c>
      <c r="AY22" s="95">
        <v>16.88118490809876</v>
      </c>
      <c r="AZ22" s="95">
        <v>23.633658871338259</v>
      </c>
      <c r="BA22" s="95">
        <v>0</v>
      </c>
      <c r="BB22" s="95">
        <v>23.370668212922993</v>
      </c>
      <c r="BC22" s="95">
        <v>0</v>
      </c>
      <c r="BD22" s="95">
        <v>0</v>
      </c>
      <c r="BE22" s="95">
        <v>23.370668212922993</v>
      </c>
      <c r="BF22" s="95">
        <v>0</v>
      </c>
      <c r="BG22" s="95">
        <v>73.254986329436832</v>
      </c>
      <c r="BH22" s="95">
        <v>-55.383504474025159</v>
      </c>
      <c r="BI22" s="95">
        <v>-0.66855831817396216</v>
      </c>
      <c r="BJ22" s="95">
        <v>-0.29722214787134466</v>
      </c>
    </row>
    <row r="23" spans="1:62" x14ac:dyDescent="0.35">
      <c r="A23" s="95" t="s">
        <v>10457</v>
      </c>
      <c r="B23" s="95" t="s">
        <v>10157</v>
      </c>
      <c r="C23" s="95" t="s">
        <v>10163</v>
      </c>
      <c r="D23" s="95" t="s">
        <v>10153</v>
      </c>
      <c r="E23" s="95" t="s">
        <v>10502</v>
      </c>
      <c r="F23" s="122">
        <v>700.53605388731046</v>
      </c>
      <c r="G23" s="123">
        <v>-0.14968506467465062</v>
      </c>
      <c r="H23" s="95">
        <v>35</v>
      </c>
      <c r="I23" s="95">
        <v>898.07532657425031</v>
      </c>
      <c r="J23" s="95">
        <v>47.09137676687979</v>
      </c>
      <c r="K23" s="95">
        <v>465.52382834941881</v>
      </c>
      <c r="L23" s="95">
        <v>357.77514959648579</v>
      </c>
      <c r="M23" s="95">
        <v>94.014449681904424</v>
      </c>
      <c r="N23" s="95">
        <v>14.301857989174158</v>
      </c>
      <c r="O23" s="95">
        <v>12.725875948299182</v>
      </c>
      <c r="P23" s="95">
        <v>0.82371881045373729</v>
      </c>
      <c r="Q23" s="95">
        <v>0.75226323042124299</v>
      </c>
      <c r="R23" s="95">
        <v>0</v>
      </c>
      <c r="S23" s="95">
        <v>0</v>
      </c>
      <c r="T23" s="95">
        <v>0</v>
      </c>
      <c r="U23" s="95">
        <v>0</v>
      </c>
      <c r="V23" s="95">
        <v>557.47737634007649</v>
      </c>
      <c r="W23" s="95">
        <v>170.20797784207534</v>
      </c>
      <c r="X23" s="95">
        <v>63.169155872774866</v>
      </c>
      <c r="Y23" s="95">
        <v>53.427383999999996</v>
      </c>
      <c r="Z23" s="95">
        <v>270.67285862522635</v>
      </c>
      <c r="AA23" s="95">
        <v>143.05867754723397</v>
      </c>
      <c r="AB23" s="95">
        <v>16.064376194826295</v>
      </c>
      <c r="AC23" s="95">
        <v>0</v>
      </c>
      <c r="AD23" s="95">
        <v>0</v>
      </c>
      <c r="AE23" s="95">
        <v>0</v>
      </c>
      <c r="AF23" s="95">
        <v>-2.1385649327421601</v>
      </c>
      <c r="AG23" s="95">
        <v>0</v>
      </c>
      <c r="AH23" s="95">
        <v>0</v>
      </c>
      <c r="AI23" s="95">
        <v>0</v>
      </c>
      <c r="AJ23" s="95">
        <v>0</v>
      </c>
      <c r="AK23" s="95">
        <v>0.52852982110523694</v>
      </c>
      <c r="AL23" s="95">
        <v>700.53605388731046</v>
      </c>
      <c r="AM23" s="95">
        <v>0</v>
      </c>
      <c r="AN23" s="95">
        <v>0</v>
      </c>
      <c r="AO23" s="95">
        <v>0</v>
      </c>
      <c r="AP23" s="95">
        <v>0</v>
      </c>
      <c r="AQ23" s="95">
        <v>0</v>
      </c>
      <c r="AR23" s="95">
        <v>143.87175163941373</v>
      </c>
      <c r="AS23" s="95">
        <v>6.9749210927972252</v>
      </c>
      <c r="AT23" s="95">
        <v>6.9749210927972252</v>
      </c>
      <c r="AU23" s="95">
        <v>0</v>
      </c>
      <c r="AV23" s="95">
        <v>0</v>
      </c>
      <c r="AW23" s="95">
        <v>43.087775001018528</v>
      </c>
      <c r="AX23" s="95">
        <v>2.3932644985045837</v>
      </c>
      <c r="AY23" s="95">
        <v>16.956046042714146</v>
      </c>
      <c r="AZ23" s="95">
        <v>23.7384644597998</v>
      </c>
      <c r="BA23" s="95">
        <v>0</v>
      </c>
      <c r="BB23" s="95">
        <v>93.809055545597971</v>
      </c>
      <c r="BC23" s="95">
        <v>0</v>
      </c>
      <c r="BD23" s="95">
        <v>0</v>
      </c>
      <c r="BE23" s="95">
        <v>93.809055545597971</v>
      </c>
      <c r="BF23" s="95">
        <v>0</v>
      </c>
      <c r="BG23" s="95">
        <v>143.87175163941373</v>
      </c>
      <c r="BH23" s="95">
        <v>0.81307409217976101</v>
      </c>
      <c r="BI23" s="95">
        <v>-0.38740413451736383</v>
      </c>
      <c r="BJ23" s="95">
        <v>-0.14968506467465062</v>
      </c>
    </row>
    <row r="24" spans="1:62" x14ac:dyDescent="0.35">
      <c r="A24" s="95" t="s">
        <v>10457</v>
      </c>
      <c r="B24" s="95" t="s">
        <v>10157</v>
      </c>
      <c r="C24" s="95" t="s">
        <v>10163</v>
      </c>
      <c r="D24" s="95" t="s">
        <v>10154</v>
      </c>
      <c r="E24" s="95" t="s">
        <v>10503</v>
      </c>
      <c r="F24" s="122">
        <v>757.63327386841115</v>
      </c>
      <c r="G24" s="123">
        <v>-0.17009066026994471</v>
      </c>
      <c r="H24" s="95">
        <v>35</v>
      </c>
      <c r="I24" s="95">
        <v>893.7452119572647</v>
      </c>
      <c r="J24" s="95">
        <v>46.483636217413462</v>
      </c>
      <c r="K24" s="95">
        <v>465.52382834941881</v>
      </c>
      <c r="L24" s="95">
        <v>358.12531545636068</v>
      </c>
      <c r="M24" s="95">
        <v>93.789231581368099</v>
      </c>
      <c r="N24" s="95">
        <v>14.176910229835604</v>
      </c>
      <c r="O24" s="95">
        <v>12.725875948299182</v>
      </c>
      <c r="P24" s="95">
        <v>0</v>
      </c>
      <c r="Q24" s="95">
        <v>1.4510342815364257</v>
      </c>
      <c r="R24" s="95">
        <v>0</v>
      </c>
      <c r="S24" s="95">
        <v>0</v>
      </c>
      <c r="T24" s="95">
        <v>0</v>
      </c>
      <c r="U24" s="95">
        <v>0</v>
      </c>
      <c r="V24" s="95">
        <v>614.57791675473356</v>
      </c>
      <c r="W24" s="95">
        <v>170.20797784207534</v>
      </c>
      <c r="X24" s="95">
        <v>63.169155872774866</v>
      </c>
      <c r="Y24" s="95">
        <v>46.286100000000005</v>
      </c>
      <c r="Z24" s="95">
        <v>334.91468303988336</v>
      </c>
      <c r="AA24" s="95">
        <v>143.05535711367759</v>
      </c>
      <c r="AB24" s="95">
        <v>16.061055761269902</v>
      </c>
      <c r="AC24" s="95">
        <v>0</v>
      </c>
      <c r="AD24" s="95">
        <v>0</v>
      </c>
      <c r="AE24" s="95">
        <v>0</v>
      </c>
      <c r="AF24" s="95">
        <v>-2.1385649327421601</v>
      </c>
      <c r="AG24" s="95">
        <v>0</v>
      </c>
      <c r="AH24" s="95">
        <v>0</v>
      </c>
      <c r="AI24" s="95">
        <v>0</v>
      </c>
      <c r="AJ24" s="95">
        <v>0</v>
      </c>
      <c r="AK24" s="95">
        <v>0.42713969962505888</v>
      </c>
      <c r="AL24" s="95">
        <v>757.63327386841115</v>
      </c>
      <c r="AM24" s="95">
        <v>0</v>
      </c>
      <c r="AN24" s="95">
        <v>0</v>
      </c>
      <c r="AO24" s="95">
        <v>0</v>
      </c>
      <c r="AP24" s="95">
        <v>0</v>
      </c>
      <c r="AQ24" s="95">
        <v>0</v>
      </c>
      <c r="AR24" s="95">
        <v>184.10369635880303</v>
      </c>
      <c r="AS24" s="95">
        <v>6.979149461097224</v>
      </c>
      <c r="AT24" s="95">
        <v>6.979149461097224</v>
      </c>
      <c r="AU24" s="95">
        <v>0</v>
      </c>
      <c r="AV24" s="95">
        <v>0</v>
      </c>
      <c r="AW24" s="95">
        <v>41.439781306482267</v>
      </c>
      <c r="AX24" s="95">
        <v>2.3932644985045837</v>
      </c>
      <c r="AY24" s="95">
        <v>16.269382003324036</v>
      </c>
      <c r="AZ24" s="95">
        <v>22.777134804653649</v>
      </c>
      <c r="BA24" s="95">
        <v>0</v>
      </c>
      <c r="BB24" s="95">
        <v>135.68476559122354</v>
      </c>
      <c r="BC24" s="95">
        <v>0</v>
      </c>
      <c r="BD24" s="95">
        <v>0</v>
      </c>
      <c r="BE24" s="95">
        <v>135.68476559122354</v>
      </c>
      <c r="BF24" s="95">
        <v>0</v>
      </c>
      <c r="BG24" s="95">
        <v>184.10369635880303</v>
      </c>
      <c r="BH24" s="95">
        <v>41.048339245125447</v>
      </c>
      <c r="BI24" s="95">
        <v>-0.38477364630624999</v>
      </c>
      <c r="BJ24" s="95">
        <v>-0.17009066026994471</v>
      </c>
    </row>
    <row r="25" spans="1:62" x14ac:dyDescent="0.35">
      <c r="A25" s="95" t="s">
        <v>10457</v>
      </c>
      <c r="B25" s="95" t="s">
        <v>10157</v>
      </c>
      <c r="C25" s="95" t="s">
        <v>10163</v>
      </c>
      <c r="D25" s="95" t="s">
        <v>10155</v>
      </c>
      <c r="E25" s="95" t="s">
        <v>10504</v>
      </c>
      <c r="F25" s="122">
        <v>710.62913026335036</v>
      </c>
      <c r="G25" s="123">
        <v>0.31837602081968019</v>
      </c>
      <c r="H25" s="95">
        <v>35</v>
      </c>
      <c r="I25" s="95">
        <v>898.95826142794022</v>
      </c>
      <c r="J25" s="95">
        <v>46.686429068015883</v>
      </c>
      <c r="K25" s="95">
        <v>465.52382834941881</v>
      </c>
      <c r="L25" s="95">
        <v>360.365856387218</v>
      </c>
      <c r="M25" s="95">
        <v>93.094702616138761</v>
      </c>
      <c r="N25" s="95">
        <v>12.630898264207641</v>
      </c>
      <c r="O25" s="95">
        <v>12.630898264207641</v>
      </c>
      <c r="P25" s="95">
        <v>0</v>
      </c>
      <c r="Q25" s="95">
        <v>0</v>
      </c>
      <c r="R25" s="95">
        <v>318127.55737756466</v>
      </c>
      <c r="S25" s="95">
        <v>0</v>
      </c>
      <c r="T25" s="95">
        <v>0</v>
      </c>
      <c r="U25" s="95">
        <v>0</v>
      </c>
      <c r="V25" s="95">
        <v>884.82447461482627</v>
      </c>
      <c r="W25" s="95">
        <v>170.20797784207534</v>
      </c>
      <c r="X25" s="95">
        <v>63.169155872774866</v>
      </c>
      <c r="Y25" s="95">
        <v>26.184707999999993</v>
      </c>
      <c r="Z25" s="95">
        <v>625.2626328999761</v>
      </c>
      <c r="AA25" s="95">
        <v>-174.19534435147591</v>
      </c>
      <c r="AB25" s="95">
        <v>-18.013634131321542</v>
      </c>
      <c r="AC25" s="95">
        <v>0</v>
      </c>
      <c r="AD25" s="95">
        <v>0</v>
      </c>
      <c r="AE25" s="95">
        <v>-30.941446349733052</v>
      </c>
      <c r="AF25" s="95">
        <v>-55.067257512811182</v>
      </c>
      <c r="AG25" s="95">
        <v>-199.30587264275991</v>
      </c>
      <c r="AH25" s="95">
        <v>0</v>
      </c>
      <c r="AI25" s="95">
        <v>0</v>
      </c>
      <c r="AJ25" s="95">
        <v>0</v>
      </c>
      <c r="AK25" s="95">
        <v>-0.27859548161954867</v>
      </c>
      <c r="AL25" s="95">
        <v>710.62913026335036</v>
      </c>
      <c r="AM25" s="95">
        <v>48.955080481054594</v>
      </c>
      <c r="AN25" s="95">
        <v>18.013634131321542</v>
      </c>
      <c r="AO25" s="95">
        <v>0</v>
      </c>
      <c r="AP25" s="95">
        <v>0</v>
      </c>
      <c r="AQ25" s="95">
        <v>30.941446349733052</v>
      </c>
      <c r="AR25" s="95">
        <v>463.35948283924125</v>
      </c>
      <c r="AS25" s="95">
        <v>6.9921889292972246</v>
      </c>
      <c r="AT25" s="95">
        <v>6.9921889292972246</v>
      </c>
      <c r="AU25" s="95">
        <v>0</v>
      </c>
      <c r="AV25" s="95">
        <v>0</v>
      </c>
      <c r="AW25" s="95">
        <v>107.77698441141581</v>
      </c>
      <c r="AX25" s="95">
        <v>68.617738018143655</v>
      </c>
      <c r="AY25" s="95">
        <v>16.316352663863398</v>
      </c>
      <c r="AZ25" s="95">
        <v>22.842893729408758</v>
      </c>
      <c r="BA25" s="95">
        <v>0</v>
      </c>
      <c r="BB25" s="95">
        <v>348.5903094985282</v>
      </c>
      <c r="BC25" s="95">
        <v>0</v>
      </c>
      <c r="BD25" s="95">
        <v>0</v>
      </c>
      <c r="BE25" s="95">
        <v>348.5903094985282</v>
      </c>
      <c r="BF25" s="95">
        <v>0</v>
      </c>
      <c r="BG25" s="95">
        <v>512.31456332029586</v>
      </c>
      <c r="BH25" s="95">
        <v>686.50990767177177</v>
      </c>
      <c r="BI25" s="95">
        <v>0.36184358838534442</v>
      </c>
      <c r="BJ25" s="95">
        <v>0.31837602081968019</v>
      </c>
    </row>
    <row r="26" spans="1:62" x14ac:dyDescent="0.35">
      <c r="A26" s="95" t="s">
        <v>10457</v>
      </c>
      <c r="B26" s="95" t="s">
        <v>10157</v>
      </c>
      <c r="C26" s="95" t="s">
        <v>10163</v>
      </c>
      <c r="D26" s="95" t="s">
        <v>10156</v>
      </c>
      <c r="E26" s="95" t="s">
        <v>10505</v>
      </c>
      <c r="F26" s="125">
        <v>1589.0941436242524</v>
      </c>
      <c r="G26" s="123">
        <v>1.2411062816034487E-2</v>
      </c>
      <c r="H26" s="95">
        <v>35</v>
      </c>
      <c r="I26" s="95">
        <v>556.91065685553133</v>
      </c>
      <c r="J26" s="95">
        <v>41.604956182711682</v>
      </c>
      <c r="K26" s="95">
        <v>465.52382834941881</v>
      </c>
      <c r="L26" s="95">
        <v>360.365856387218</v>
      </c>
      <c r="M26" s="95">
        <v>93.094702616138761</v>
      </c>
      <c r="N26" s="95">
        <v>12.630898264207641</v>
      </c>
      <c r="O26" s="95">
        <v>12.630898264207641</v>
      </c>
      <c r="P26" s="95">
        <v>0</v>
      </c>
      <c r="Q26" s="95">
        <v>0</v>
      </c>
      <c r="R26" s="95">
        <v>318127.55737756466</v>
      </c>
      <c r="S26" s="95">
        <v>0</v>
      </c>
      <c r="T26" s="95">
        <v>0</v>
      </c>
      <c r="U26" s="95">
        <v>0</v>
      </c>
      <c r="V26" s="95">
        <v>1769.6868421133249</v>
      </c>
      <c r="W26" s="95">
        <v>170.20797784207534</v>
      </c>
      <c r="X26" s="95">
        <v>63.169155872774866</v>
      </c>
      <c r="Y26" s="95">
        <v>26.184707999999993</v>
      </c>
      <c r="Z26" s="95">
        <v>1510.1250003984749</v>
      </c>
      <c r="AA26" s="95">
        <v>-180.59269848907252</v>
      </c>
      <c r="AB26" s="95">
        <v>-18.44959462174679</v>
      </c>
      <c r="AC26" s="95">
        <v>0</v>
      </c>
      <c r="AD26" s="95">
        <v>0</v>
      </c>
      <c r="AE26" s="95">
        <v>-31.550397423855163</v>
      </c>
      <c r="AF26" s="95">
        <v>-55.067257512811182</v>
      </c>
      <c r="AG26" s="95">
        <v>-204.65831521580921</v>
      </c>
      <c r="AH26" s="95">
        <v>0</v>
      </c>
      <c r="AI26" s="95">
        <v>0</v>
      </c>
      <c r="AJ26" s="95">
        <v>0</v>
      </c>
      <c r="AK26" s="95">
        <v>-0.1195879138756194</v>
      </c>
      <c r="AL26" s="95">
        <v>1589.0941436242524</v>
      </c>
      <c r="AM26" s="95">
        <v>49.999992045601957</v>
      </c>
      <c r="AN26" s="95">
        <v>18.44959462174679</v>
      </c>
      <c r="AO26" s="95">
        <v>0</v>
      </c>
      <c r="AP26" s="95">
        <v>0</v>
      </c>
      <c r="AQ26" s="95">
        <v>31.550397423855163</v>
      </c>
      <c r="AR26" s="95">
        <v>1134.2546571009136</v>
      </c>
      <c r="AS26" s="95">
        <v>6.9921889292972246</v>
      </c>
      <c r="AT26" s="95">
        <v>6.9921889292972246</v>
      </c>
      <c r="AU26" s="95">
        <v>0</v>
      </c>
      <c r="AV26" s="95">
        <v>0</v>
      </c>
      <c r="AW26" s="95">
        <v>128.48689928316065</v>
      </c>
      <c r="AX26" s="95">
        <v>68.617738018143655</v>
      </c>
      <c r="AY26" s="95">
        <v>24.945483860423749</v>
      </c>
      <c r="AZ26" s="95">
        <v>34.923677404593242</v>
      </c>
      <c r="BA26" s="95">
        <v>0</v>
      </c>
      <c r="BB26" s="95">
        <v>998.77556888845572</v>
      </c>
      <c r="BC26" s="95">
        <v>0</v>
      </c>
      <c r="BD26" s="95">
        <v>0</v>
      </c>
      <c r="BE26" s="95">
        <v>998.77556888845572</v>
      </c>
      <c r="BF26" s="95">
        <v>0</v>
      </c>
      <c r="BG26" s="95">
        <v>1184.2546491465155</v>
      </c>
      <c r="BH26" s="95">
        <v>1364.847347635588</v>
      </c>
      <c r="BI26" s="95">
        <v>1.3060075975107369E-2</v>
      </c>
      <c r="BJ26" s="95">
        <v>1.2411062816034487E-2</v>
      </c>
    </row>
    <row r="27" spans="1:62" x14ac:dyDescent="0.35">
      <c r="A27" s="95" t="s">
        <v>10457</v>
      </c>
      <c r="B27" s="95" t="s">
        <v>10157</v>
      </c>
      <c r="C27" s="95" t="s">
        <v>10469</v>
      </c>
      <c r="D27" s="95" t="s">
        <v>9784</v>
      </c>
      <c r="E27" s="95" t="s">
        <v>10506</v>
      </c>
      <c r="F27" s="122">
        <v>700.53605388731046</v>
      </c>
      <c r="G27" s="123">
        <v>-0.14968506467465062</v>
      </c>
      <c r="H27" s="95">
        <v>35</v>
      </c>
      <c r="I27" s="95">
        <v>898.07532657425031</v>
      </c>
      <c r="J27" s="95">
        <v>47.09137676687979</v>
      </c>
      <c r="K27" s="95">
        <v>465.52382834941881</v>
      </c>
      <c r="L27" s="95">
        <v>357.77514959648579</v>
      </c>
      <c r="M27" s="95">
        <v>94.014449681904424</v>
      </c>
      <c r="N27" s="95">
        <v>14.301857989174158</v>
      </c>
      <c r="O27" s="95">
        <v>12.725875948299182</v>
      </c>
      <c r="P27" s="95">
        <v>0.82371881045373729</v>
      </c>
      <c r="Q27" s="95">
        <v>0.75226323042124299</v>
      </c>
      <c r="R27" s="95">
        <v>0</v>
      </c>
      <c r="S27" s="95">
        <v>0</v>
      </c>
      <c r="T27" s="95">
        <v>0</v>
      </c>
      <c r="U27" s="95">
        <v>0</v>
      </c>
      <c r="V27" s="95">
        <v>557.47737634007649</v>
      </c>
      <c r="W27" s="95">
        <v>170.20797784207534</v>
      </c>
      <c r="X27" s="95">
        <v>63.169155872774866</v>
      </c>
      <c r="Y27" s="95">
        <v>53.427383999999996</v>
      </c>
      <c r="Z27" s="95">
        <v>270.67285862522635</v>
      </c>
      <c r="AA27" s="95">
        <v>143.05867754723397</v>
      </c>
      <c r="AB27" s="95">
        <v>16.064376194826295</v>
      </c>
      <c r="AC27" s="95">
        <v>0</v>
      </c>
      <c r="AD27" s="95">
        <v>0</v>
      </c>
      <c r="AE27" s="95">
        <v>0</v>
      </c>
      <c r="AF27" s="95">
        <v>-2.1385649327421601</v>
      </c>
      <c r="AG27" s="95">
        <v>0</v>
      </c>
      <c r="AH27" s="95">
        <v>0</v>
      </c>
      <c r="AI27" s="95">
        <v>0</v>
      </c>
      <c r="AJ27" s="95">
        <v>0</v>
      </c>
      <c r="AK27" s="95">
        <v>0.52852982110523694</v>
      </c>
      <c r="AL27" s="95">
        <v>700.53605388731046</v>
      </c>
      <c r="AM27" s="95">
        <v>0</v>
      </c>
      <c r="AN27" s="95">
        <v>0</v>
      </c>
      <c r="AO27" s="95">
        <v>0</v>
      </c>
      <c r="AP27" s="95">
        <v>0</v>
      </c>
      <c r="AQ27" s="95">
        <v>0</v>
      </c>
      <c r="AR27" s="95">
        <v>143.87175163941373</v>
      </c>
      <c r="AS27" s="95">
        <v>6.9749210927972252</v>
      </c>
      <c r="AT27" s="95">
        <v>6.9749210927972252</v>
      </c>
      <c r="AU27" s="95">
        <v>0</v>
      </c>
      <c r="AV27" s="95">
        <v>0</v>
      </c>
      <c r="AW27" s="95">
        <v>43.087775001018528</v>
      </c>
      <c r="AX27" s="95">
        <v>2.3932644985045837</v>
      </c>
      <c r="AY27" s="95">
        <v>16.956046042714146</v>
      </c>
      <c r="AZ27" s="95">
        <v>23.7384644597998</v>
      </c>
      <c r="BA27" s="95">
        <v>0</v>
      </c>
      <c r="BB27" s="95">
        <v>93.809055545597971</v>
      </c>
      <c r="BC27" s="95">
        <v>0</v>
      </c>
      <c r="BD27" s="95">
        <v>0</v>
      </c>
      <c r="BE27" s="95">
        <v>93.809055545597971</v>
      </c>
      <c r="BF27" s="95">
        <v>0</v>
      </c>
      <c r="BG27" s="95">
        <v>143.87175163941373</v>
      </c>
      <c r="BH27" s="95">
        <v>0.81307409217976101</v>
      </c>
      <c r="BI27" s="95">
        <v>-0.38740413451736383</v>
      </c>
      <c r="BJ27" s="95">
        <v>-0.14968506467465062</v>
      </c>
    </row>
    <row r="28" spans="1:62" x14ac:dyDescent="0.35">
      <c r="A28" s="95" t="s">
        <v>10457</v>
      </c>
      <c r="B28" s="95" t="s">
        <v>10471</v>
      </c>
      <c r="C28" s="95" t="s">
        <v>9784</v>
      </c>
      <c r="D28" s="95" t="s">
        <v>9784</v>
      </c>
      <c r="E28" s="95" t="s">
        <v>10262</v>
      </c>
      <c r="F28" s="95">
        <f>(F27*V27)/(V27)</f>
        <v>700.53605388731046</v>
      </c>
      <c r="G28" s="126">
        <f>(G27*V27)/(V27)</f>
        <v>-0.14968506467465062</v>
      </c>
      <c r="H28" s="95">
        <f t="shared" ref="H28:U28" si="2">H27</f>
        <v>35</v>
      </c>
      <c r="I28" s="95">
        <f t="shared" si="2"/>
        <v>898.07532657425031</v>
      </c>
      <c r="J28" s="95">
        <f t="shared" si="2"/>
        <v>47.09137676687979</v>
      </c>
      <c r="K28" s="95">
        <f t="shared" si="2"/>
        <v>465.52382834941881</v>
      </c>
      <c r="L28" s="95">
        <f t="shared" si="2"/>
        <v>357.77514959648579</v>
      </c>
      <c r="M28" s="95">
        <f t="shared" si="2"/>
        <v>94.014449681904424</v>
      </c>
      <c r="N28" s="95">
        <f t="shared" si="2"/>
        <v>14.301857989174158</v>
      </c>
      <c r="O28" s="95">
        <f t="shared" si="2"/>
        <v>12.725875948299182</v>
      </c>
      <c r="P28" s="95">
        <f t="shared" si="2"/>
        <v>0.82371881045373729</v>
      </c>
      <c r="Q28" s="95">
        <f t="shared" si="2"/>
        <v>0.75226323042124299</v>
      </c>
      <c r="R28" s="95">
        <f t="shared" si="2"/>
        <v>0</v>
      </c>
      <c r="S28" s="95">
        <f t="shared" si="2"/>
        <v>0</v>
      </c>
      <c r="T28" s="95">
        <f t="shared" si="2"/>
        <v>0</v>
      </c>
      <c r="U28" s="95">
        <f t="shared" si="2"/>
        <v>0</v>
      </c>
      <c r="V28" s="95">
        <f>(V27*V27)/(V27)</f>
        <v>557.47737634007649</v>
      </c>
      <c r="W28" s="95">
        <f>(W27*V27)/(V27)</f>
        <v>170.20797784207534</v>
      </c>
      <c r="X28" s="95">
        <f>(X27*V27)/(V27)</f>
        <v>63.169155872774873</v>
      </c>
      <c r="Y28" s="95">
        <f>(Y27*V27)/(V27)</f>
        <v>53.427383999999996</v>
      </c>
      <c r="Z28" s="95">
        <f>(Z27*V27)/(V27)</f>
        <v>270.67285862522635</v>
      </c>
      <c r="AA28" s="95">
        <f>(AA27*V27)/(V27)</f>
        <v>143.05867754723397</v>
      </c>
      <c r="AB28" s="95">
        <f>(AB27*V27)/(V27)</f>
        <v>16.064376194826295</v>
      </c>
      <c r="AC28" s="95">
        <f>(AC27*V27)/(V27)</f>
        <v>0</v>
      </c>
      <c r="AD28" s="95">
        <f>(AD27*V27)/(V27)</f>
        <v>0</v>
      </c>
      <c r="AE28" s="95">
        <f>(AE27*V27)/(V27)</f>
        <v>0</v>
      </c>
      <c r="AF28" s="95">
        <f>(AF27*V27)/(V27)</f>
        <v>-2.1385649327421601</v>
      </c>
      <c r="AG28" s="95">
        <f>(AG27*V27)/(V27)</f>
        <v>0</v>
      </c>
      <c r="AH28" s="95">
        <f>(AH27*V27)/(V27)</f>
        <v>0</v>
      </c>
      <c r="AI28" s="95">
        <f>(AI27*V27)/(V27)</f>
        <v>0</v>
      </c>
      <c r="AJ28" s="95">
        <f>(AJ27*V27)/(V27)</f>
        <v>0</v>
      </c>
      <c r="AK28" s="95">
        <f>(AK27*V27)/(V27)</f>
        <v>0.52852982110523694</v>
      </c>
      <c r="AL28" s="95">
        <f>(AL27*V27)/(V27)</f>
        <v>700.53605388731046</v>
      </c>
      <c r="AM28" s="95">
        <f>(AM27*V27)/(V27)</f>
        <v>0</v>
      </c>
      <c r="AN28" s="95">
        <f>(AN27*V27)/(V27)</f>
        <v>0</v>
      </c>
      <c r="AO28" s="95">
        <f>(AO27*V27)/(V27)</f>
        <v>0</v>
      </c>
      <c r="AP28" s="95">
        <f>(AP27*V27)/(V27)</f>
        <v>0</v>
      </c>
      <c r="AQ28" s="95">
        <f>(AQ27*V27)/(V27)</f>
        <v>0</v>
      </c>
      <c r="AR28" s="95">
        <f>(AR27*V27)/(V27)</f>
        <v>143.87175163941373</v>
      </c>
      <c r="AS28" s="95">
        <f>(AS27*V27)/(V27)</f>
        <v>6.9749210927972252</v>
      </c>
      <c r="AT28" s="95">
        <f>(AT27*V27)/(V27)</f>
        <v>6.9749210927972252</v>
      </c>
      <c r="AU28" s="95">
        <f>(AU27*V27)/(V27)</f>
        <v>0</v>
      </c>
      <c r="AV28" s="95">
        <f>(AV27*V27)/(V27)</f>
        <v>0</v>
      </c>
      <c r="AW28" s="95">
        <f>(AW27*V27)/(V27)</f>
        <v>43.087775001018528</v>
      </c>
      <c r="AX28" s="95">
        <f>(AX27*V27)/(V27)</f>
        <v>2.3932644985045837</v>
      </c>
      <c r="AY28" s="95">
        <f>(AY27*V27)/(V27)</f>
        <v>16.956046042714146</v>
      </c>
      <c r="AZ28" s="95">
        <f>(AZ27*V27)/(V27)</f>
        <v>23.7384644597998</v>
      </c>
      <c r="BA28" s="95">
        <f>(BA27*V27)/(V27)</f>
        <v>0</v>
      </c>
      <c r="BB28" s="95">
        <f>(BB27*V27)/(V27)</f>
        <v>93.809055545597971</v>
      </c>
      <c r="BC28" s="95">
        <f>(BC27*V27)/(V27)</f>
        <v>0</v>
      </c>
      <c r="BD28" s="95">
        <f>(BD27*V27)/(V27)</f>
        <v>0</v>
      </c>
      <c r="BE28" s="95">
        <f>(BE27*V27)/(V27)</f>
        <v>93.809055545597971</v>
      </c>
      <c r="BF28" s="95">
        <f>(BF27*V27)/(V27)</f>
        <v>0</v>
      </c>
      <c r="BG28" s="95">
        <f>(BG27*V27)/(V27)</f>
        <v>143.87175163941373</v>
      </c>
      <c r="BH28" s="95">
        <f>(BH27*V27)/(V27)</f>
        <v>0.81307409217976101</v>
      </c>
      <c r="BI28" s="95">
        <f>(BI27*V27)/(V27)</f>
        <v>-0.38740413451736383</v>
      </c>
      <c r="BJ28" s="95">
        <f>(BJ27*V27)/(V27)</f>
        <v>-0.14968506467465062</v>
      </c>
    </row>
    <row r="29" spans="1:62" x14ac:dyDescent="0.35">
      <c r="A29" s="95" t="s">
        <v>10166</v>
      </c>
      <c r="B29" s="95" t="s">
        <v>10158</v>
      </c>
      <c r="C29" s="95" t="s">
        <v>10164</v>
      </c>
      <c r="D29" s="95" t="s">
        <v>10150</v>
      </c>
      <c r="E29" s="95" t="s">
        <v>10472</v>
      </c>
      <c r="F29" s="122">
        <v>594.0007035922888</v>
      </c>
      <c r="G29" s="123">
        <v>0.16156358817535416</v>
      </c>
      <c r="H29" s="95">
        <v>35</v>
      </c>
      <c r="I29" s="95">
        <v>55.852592686872597</v>
      </c>
      <c r="J29" s="95">
        <v>10.263802505017681</v>
      </c>
      <c r="K29" s="95">
        <v>262.32024403893502</v>
      </c>
      <c r="L29" s="95">
        <v>201.81833451809382</v>
      </c>
      <c r="M29" s="95">
        <v>52.962748189039118</v>
      </c>
      <c r="N29" s="95">
        <v>8.1067902499474673</v>
      </c>
      <c r="O29" s="95">
        <v>7.2883567940112988</v>
      </c>
      <c r="P29" s="95">
        <v>0.39453705758145236</v>
      </c>
      <c r="Q29" s="95">
        <v>0.42389639835471704</v>
      </c>
      <c r="R29" s="95">
        <v>0</v>
      </c>
      <c r="S29" s="95">
        <v>31855.016227014494</v>
      </c>
      <c r="T29" s="95">
        <v>0</v>
      </c>
      <c r="U29" s="95">
        <v>0</v>
      </c>
      <c r="V29" s="95">
        <v>599.2216234902653</v>
      </c>
      <c r="W29" s="95">
        <v>170.20797784207534</v>
      </c>
      <c r="X29" s="95">
        <v>63.169155872774866</v>
      </c>
      <c r="Y29" s="95">
        <v>51.179202000000004</v>
      </c>
      <c r="Z29" s="95">
        <v>314.66528777541504</v>
      </c>
      <c r="AA29" s="95">
        <v>-5.2209198979765006</v>
      </c>
      <c r="AB29" s="95">
        <v>-2.209755902832922E-3</v>
      </c>
      <c r="AC29" s="95">
        <v>0</v>
      </c>
      <c r="AD29" s="95">
        <v>0</v>
      </c>
      <c r="AE29" s="95">
        <v>-39.314486247087615</v>
      </c>
      <c r="AF29" s="95">
        <v>-2.9100211734780719</v>
      </c>
      <c r="AG29" s="95">
        <v>-1.1970690066576513</v>
      </c>
      <c r="AH29" s="95">
        <v>0</v>
      </c>
      <c r="AI29" s="95">
        <v>0</v>
      </c>
      <c r="AJ29" s="95">
        <v>0</v>
      </c>
      <c r="AK29" s="95">
        <v>-1.6591979162642208E-2</v>
      </c>
      <c r="AL29" s="95">
        <v>594.0007035922888</v>
      </c>
      <c r="AM29" s="95">
        <v>39.316696002990447</v>
      </c>
      <c r="AN29" s="95">
        <v>2.209755902832922E-3</v>
      </c>
      <c r="AO29" s="95">
        <v>0</v>
      </c>
      <c r="AP29" s="95">
        <v>0</v>
      </c>
      <c r="AQ29" s="95">
        <v>39.314486247087615</v>
      </c>
      <c r="AR29" s="95">
        <v>201.09655692550325</v>
      </c>
      <c r="AS29" s="95">
        <v>112.57736308478839</v>
      </c>
      <c r="AT29" s="95">
        <v>112.57736308478839</v>
      </c>
      <c r="AU29" s="95">
        <v>0</v>
      </c>
      <c r="AV29" s="95">
        <v>0</v>
      </c>
      <c r="AW29" s="95">
        <v>13.712178306184811</v>
      </c>
      <c r="AX29" s="95">
        <v>2.9629243402961918</v>
      </c>
      <c r="AY29" s="95">
        <v>4.4788558191202572</v>
      </c>
      <c r="AZ29" s="95">
        <v>6.2703981467683603</v>
      </c>
      <c r="BA29" s="95">
        <v>0</v>
      </c>
      <c r="BB29" s="95">
        <v>74.807015534530038</v>
      </c>
      <c r="BC29" s="95">
        <v>0</v>
      </c>
      <c r="BD29" s="95">
        <v>0</v>
      </c>
      <c r="BE29" s="95">
        <v>74.807015534530038</v>
      </c>
      <c r="BF29" s="95">
        <v>0</v>
      </c>
      <c r="BG29" s="95">
        <v>240.4132529284937</v>
      </c>
      <c r="BH29" s="95">
        <v>245.63417282647021</v>
      </c>
      <c r="BI29" s="95">
        <v>0.30498719998486362</v>
      </c>
      <c r="BJ29" s="95">
        <v>0.16156358817535416</v>
      </c>
    </row>
    <row r="30" spans="1:62" x14ac:dyDescent="0.35">
      <c r="A30" s="95" t="s">
        <v>10166</v>
      </c>
      <c r="B30" s="95" t="s">
        <v>10158</v>
      </c>
      <c r="C30" s="95" t="s">
        <v>10164</v>
      </c>
      <c r="D30" s="95" t="s">
        <v>10151</v>
      </c>
      <c r="E30" s="95" t="s">
        <v>10473</v>
      </c>
      <c r="F30" s="122">
        <v>701.29980258262333</v>
      </c>
      <c r="G30" s="123">
        <v>-7.765726592052169E-2</v>
      </c>
      <c r="H30" s="95">
        <v>35</v>
      </c>
      <c r="I30" s="95">
        <v>55.852592686872597</v>
      </c>
      <c r="J30" s="95">
        <v>10.263802505017681</v>
      </c>
      <c r="K30" s="95">
        <v>262.32024403893502</v>
      </c>
      <c r="L30" s="95">
        <v>201.81833451809382</v>
      </c>
      <c r="M30" s="95">
        <v>52.962748189039118</v>
      </c>
      <c r="N30" s="95">
        <v>8.1067902499474673</v>
      </c>
      <c r="O30" s="95">
        <v>7.2883567940112988</v>
      </c>
      <c r="P30" s="95">
        <v>0.39453705758145236</v>
      </c>
      <c r="Q30" s="95">
        <v>0.42389639835471704</v>
      </c>
      <c r="R30" s="95">
        <v>0</v>
      </c>
      <c r="S30" s="95">
        <v>0</v>
      </c>
      <c r="T30" s="95">
        <v>7963.7540567536234</v>
      </c>
      <c r="U30" s="95">
        <v>0</v>
      </c>
      <c r="V30" s="95">
        <v>599.2216234902653</v>
      </c>
      <c r="W30" s="95">
        <v>170.20797784207534</v>
      </c>
      <c r="X30" s="95">
        <v>63.169155872774866</v>
      </c>
      <c r="Y30" s="95">
        <v>51.179202000000004</v>
      </c>
      <c r="Z30" s="95">
        <v>314.66528777541504</v>
      </c>
      <c r="AA30" s="95">
        <v>102.07817909235803</v>
      </c>
      <c r="AB30" s="95">
        <v>2.8223685229363414E-3</v>
      </c>
      <c r="AC30" s="95">
        <v>66.060387764305162</v>
      </c>
      <c r="AD30" s="95">
        <v>26.311870845564947</v>
      </c>
      <c r="AE30" s="95">
        <v>0</v>
      </c>
      <c r="AF30" s="95">
        <v>-2.9100211734780719</v>
      </c>
      <c r="AG30" s="95">
        <v>0</v>
      </c>
      <c r="AH30" s="95">
        <v>-25.589746997706712</v>
      </c>
      <c r="AI30" s="95">
        <v>0</v>
      </c>
      <c r="AJ30" s="95">
        <v>0</v>
      </c>
      <c r="AK30" s="95">
        <v>0.32440241443223294</v>
      </c>
      <c r="AL30" s="95">
        <v>701.29980258262333</v>
      </c>
      <c r="AM30" s="95">
        <v>0</v>
      </c>
      <c r="AN30" s="95">
        <v>0</v>
      </c>
      <c r="AO30" s="95">
        <v>0</v>
      </c>
      <c r="AP30" s="95">
        <v>0</v>
      </c>
      <c r="AQ30" s="95">
        <v>0</v>
      </c>
      <c r="AR30" s="95">
        <v>197.28244160860493</v>
      </c>
      <c r="AS30" s="95">
        <v>112.57736308478839</v>
      </c>
      <c r="AT30" s="95">
        <v>112.57736308478839</v>
      </c>
      <c r="AU30" s="95">
        <v>0</v>
      </c>
      <c r="AV30" s="95">
        <v>0</v>
      </c>
      <c r="AW30" s="95">
        <v>13.712178306184811</v>
      </c>
      <c r="AX30" s="95">
        <v>2.9629243402961918</v>
      </c>
      <c r="AY30" s="95">
        <v>4.4788558191202572</v>
      </c>
      <c r="AZ30" s="95">
        <v>6.2703981467683603</v>
      </c>
      <c r="BA30" s="95">
        <v>0</v>
      </c>
      <c r="BB30" s="95">
        <v>70.992900217631714</v>
      </c>
      <c r="BC30" s="95">
        <v>0</v>
      </c>
      <c r="BD30" s="95">
        <v>0</v>
      </c>
      <c r="BE30" s="95">
        <v>70.992900217631714</v>
      </c>
      <c r="BF30" s="95">
        <v>0</v>
      </c>
      <c r="BG30" s="95">
        <v>197.28244160860493</v>
      </c>
      <c r="BH30" s="95">
        <v>95.204262516246899</v>
      </c>
      <c r="BI30" s="95">
        <v>-0.17307605056849618</v>
      </c>
      <c r="BJ30" s="95">
        <v>-7.765726592052169E-2</v>
      </c>
    </row>
    <row r="31" spans="1:62" x14ac:dyDescent="0.35">
      <c r="A31" s="95" t="s">
        <v>10166</v>
      </c>
      <c r="B31" s="95" t="s">
        <v>10158</v>
      </c>
      <c r="C31" s="95" t="s">
        <v>10164</v>
      </c>
      <c r="D31" s="95" t="s">
        <v>10152</v>
      </c>
      <c r="E31" s="95" t="s">
        <v>10474</v>
      </c>
      <c r="F31" s="122">
        <v>608.92754397275326</v>
      </c>
      <c r="G31" s="123">
        <v>6.6255963953770453E-2</v>
      </c>
      <c r="H31" s="95">
        <v>35</v>
      </c>
      <c r="I31" s="95">
        <v>55.852592686872597</v>
      </c>
      <c r="J31" s="95">
        <v>10.263802505017681</v>
      </c>
      <c r="K31" s="95">
        <v>262.32024403893502</v>
      </c>
      <c r="L31" s="95">
        <v>201.81833451809382</v>
      </c>
      <c r="M31" s="95">
        <v>52.962748189039118</v>
      </c>
      <c r="N31" s="95">
        <v>8.1067902499474673</v>
      </c>
      <c r="O31" s="95">
        <v>7.2883567940112988</v>
      </c>
      <c r="P31" s="95">
        <v>0.39453705758145236</v>
      </c>
      <c r="Q31" s="95">
        <v>0.42389639835471704</v>
      </c>
      <c r="R31" s="95">
        <v>0</v>
      </c>
      <c r="S31" s="95">
        <v>0</v>
      </c>
      <c r="T31" s="95">
        <v>0</v>
      </c>
      <c r="U31" s="95">
        <v>7963754.0567536233</v>
      </c>
      <c r="V31" s="95">
        <v>599.2216234902653</v>
      </c>
      <c r="W31" s="95">
        <v>170.20797784207534</v>
      </c>
      <c r="X31" s="95">
        <v>63.169155872774866</v>
      </c>
      <c r="Y31" s="95">
        <v>51.179202000000004</v>
      </c>
      <c r="Z31" s="95">
        <v>314.66528777541504</v>
      </c>
      <c r="AA31" s="95">
        <v>9.7059204824879544</v>
      </c>
      <c r="AB31" s="95">
        <v>2.8223685229363414E-3</v>
      </c>
      <c r="AC31" s="95">
        <v>0</v>
      </c>
      <c r="AD31" s="95">
        <v>0</v>
      </c>
      <c r="AE31" s="95">
        <v>0</v>
      </c>
      <c r="AF31" s="95">
        <v>-2.9100211734780719</v>
      </c>
      <c r="AG31" s="95">
        <v>0</v>
      </c>
      <c r="AH31" s="95">
        <v>-25.589746997706712</v>
      </c>
      <c r="AI31" s="95">
        <v>0</v>
      </c>
      <c r="AJ31" s="95">
        <v>0</v>
      </c>
      <c r="AK31" s="95">
        <v>3.0845221445001989E-2</v>
      </c>
      <c r="AL31" s="95">
        <v>608.92754397275326</v>
      </c>
      <c r="AM31" s="95">
        <v>0</v>
      </c>
      <c r="AN31" s="95">
        <v>0</v>
      </c>
      <c r="AO31" s="95">
        <v>0</v>
      </c>
      <c r="AP31" s="95">
        <v>0</v>
      </c>
      <c r="AQ31" s="95">
        <v>0</v>
      </c>
      <c r="AR31" s="95">
        <v>199.71628966181967</v>
      </c>
      <c r="AS31" s="95">
        <v>112.57736308478839</v>
      </c>
      <c r="AT31" s="95">
        <v>112.57736308478839</v>
      </c>
      <c r="AU31" s="95">
        <v>0</v>
      </c>
      <c r="AV31" s="95">
        <v>0</v>
      </c>
      <c r="AW31" s="95">
        <v>13.712178306184811</v>
      </c>
      <c r="AX31" s="95">
        <v>2.9629243402961918</v>
      </c>
      <c r="AY31" s="95">
        <v>4.4788558191202572</v>
      </c>
      <c r="AZ31" s="95">
        <v>6.2703981467683603</v>
      </c>
      <c r="BA31" s="95">
        <v>0</v>
      </c>
      <c r="BB31" s="95">
        <v>73.426748270846474</v>
      </c>
      <c r="BC31" s="95">
        <v>0</v>
      </c>
      <c r="BD31" s="95">
        <v>0</v>
      </c>
      <c r="BE31" s="95">
        <v>73.426748270846474</v>
      </c>
      <c r="BF31" s="95">
        <v>0</v>
      </c>
      <c r="BG31" s="95">
        <v>199.71628966181967</v>
      </c>
      <c r="BH31" s="95">
        <v>190.01036917933172</v>
      </c>
      <c r="BI31" s="95">
        <v>0.12821586292261147</v>
      </c>
      <c r="BJ31" s="95">
        <v>6.6255963953770453E-2</v>
      </c>
    </row>
    <row r="32" spans="1:62" x14ac:dyDescent="0.35">
      <c r="A32" s="95" t="s">
        <v>10166</v>
      </c>
      <c r="B32" s="95" t="s">
        <v>10158</v>
      </c>
      <c r="C32" s="95" t="s">
        <v>10164</v>
      </c>
      <c r="D32" s="95" t="s">
        <v>10153</v>
      </c>
      <c r="E32" s="95" t="s">
        <v>10475</v>
      </c>
      <c r="F32" s="122">
        <v>576.71248612403474</v>
      </c>
      <c r="G32" s="123">
        <v>0.27732643094766435</v>
      </c>
      <c r="H32" s="95">
        <v>35</v>
      </c>
      <c r="I32" s="95">
        <v>55.887160187422708</v>
      </c>
      <c r="J32" s="95">
        <v>10.285078787457294</v>
      </c>
      <c r="K32" s="95">
        <v>262.32024403893502</v>
      </c>
      <c r="L32" s="95">
        <v>201.71003022777739</v>
      </c>
      <c r="M32" s="95">
        <v>53.001428292723567</v>
      </c>
      <c r="N32" s="95">
        <v>8.1764144365794884</v>
      </c>
      <c r="O32" s="95">
        <v>7.2883567940112988</v>
      </c>
      <c r="P32" s="95">
        <v>0.46416124421347338</v>
      </c>
      <c r="Q32" s="95">
        <v>0.42389639835471704</v>
      </c>
      <c r="R32" s="95">
        <v>0</v>
      </c>
      <c r="S32" s="95">
        <v>0</v>
      </c>
      <c r="T32" s="95">
        <v>0</v>
      </c>
      <c r="U32" s="95">
        <v>0</v>
      </c>
      <c r="V32" s="95">
        <v>541.41632057880668</v>
      </c>
      <c r="W32" s="95">
        <v>170.20797784207534</v>
      </c>
      <c r="X32" s="95">
        <v>63.169155872774866</v>
      </c>
      <c r="Y32" s="95">
        <v>53.427383999999996</v>
      </c>
      <c r="Z32" s="95">
        <v>254.61180286395646</v>
      </c>
      <c r="AA32" s="95">
        <v>35.296165545228064</v>
      </c>
      <c r="AB32" s="95">
        <v>3.3204335563956958E-3</v>
      </c>
      <c r="AC32" s="95">
        <v>0</v>
      </c>
      <c r="AD32" s="95">
        <v>0</v>
      </c>
      <c r="AE32" s="95">
        <v>0</v>
      </c>
      <c r="AF32" s="95">
        <v>-2.9100211734780719</v>
      </c>
      <c r="AG32" s="95">
        <v>0</v>
      </c>
      <c r="AH32" s="95">
        <v>0</v>
      </c>
      <c r="AI32" s="95">
        <v>0</v>
      </c>
      <c r="AJ32" s="95">
        <v>0</v>
      </c>
      <c r="AK32" s="95">
        <v>0.13862737370461739</v>
      </c>
      <c r="AL32" s="95">
        <v>576.71248612403474</v>
      </c>
      <c r="AM32" s="95">
        <v>0</v>
      </c>
      <c r="AN32" s="95">
        <v>0</v>
      </c>
      <c r="AO32" s="95">
        <v>0</v>
      </c>
      <c r="AP32" s="95">
        <v>0</v>
      </c>
      <c r="AQ32" s="95">
        <v>0</v>
      </c>
      <c r="AR32" s="95">
        <v>284.84558386891746</v>
      </c>
      <c r="AS32" s="95">
        <v>112.53191001088952</v>
      </c>
      <c r="AT32" s="95">
        <v>112.53191001088952</v>
      </c>
      <c r="AU32" s="95">
        <v>0</v>
      </c>
      <c r="AV32" s="95">
        <v>0</v>
      </c>
      <c r="AW32" s="95">
        <v>13.895263546859315</v>
      </c>
      <c r="AX32" s="95">
        <v>2.9629243402961918</v>
      </c>
      <c r="AY32" s="95">
        <v>4.555141336067968</v>
      </c>
      <c r="AZ32" s="95">
        <v>6.3771978704951549</v>
      </c>
      <c r="BA32" s="95">
        <v>0</v>
      </c>
      <c r="BB32" s="95">
        <v>158.41841031116863</v>
      </c>
      <c r="BC32" s="95">
        <v>0</v>
      </c>
      <c r="BD32" s="95">
        <v>0</v>
      </c>
      <c r="BE32" s="95">
        <v>158.41841031116863</v>
      </c>
      <c r="BF32" s="95">
        <v>0</v>
      </c>
      <c r="BG32" s="95">
        <v>284.84558386891746</v>
      </c>
      <c r="BH32" s="95">
        <v>249.54941832368939</v>
      </c>
      <c r="BI32" s="95">
        <v>0.62816261328305512</v>
      </c>
      <c r="BJ32" s="95">
        <v>0.27732643094766435</v>
      </c>
    </row>
    <row r="33" spans="1:62" x14ac:dyDescent="0.35">
      <c r="A33" s="95" t="s">
        <v>10166</v>
      </c>
      <c r="B33" s="95" t="s">
        <v>10158</v>
      </c>
      <c r="C33" s="95" t="s">
        <v>10164</v>
      </c>
      <c r="D33" s="95" t="s">
        <v>10154</v>
      </c>
      <c r="E33" s="95" t="s">
        <v>10476</v>
      </c>
      <c r="F33" s="122">
        <v>633.80970610513532</v>
      </c>
      <c r="G33" s="123">
        <v>0.21832945082144251</v>
      </c>
      <c r="H33" s="95">
        <v>35</v>
      </c>
      <c r="I33" s="95">
        <v>51.669504951800633</v>
      </c>
      <c r="J33" s="95">
        <v>9.7792946014840734</v>
      </c>
      <c r="K33" s="95">
        <v>262.32024403893502</v>
      </c>
      <c r="L33" s="95">
        <v>201.90734685954283</v>
      </c>
      <c r="M33" s="95">
        <v>52.874519070258756</v>
      </c>
      <c r="N33" s="95">
        <v>8.106007027278828</v>
      </c>
      <c r="O33" s="95">
        <v>7.2883567940112988</v>
      </c>
      <c r="P33" s="95">
        <v>0</v>
      </c>
      <c r="Q33" s="95">
        <v>0.8176502332675305</v>
      </c>
      <c r="R33" s="95">
        <v>0</v>
      </c>
      <c r="S33" s="95">
        <v>0</v>
      </c>
      <c r="T33" s="95">
        <v>0</v>
      </c>
      <c r="U33" s="95">
        <v>0</v>
      </c>
      <c r="V33" s="95">
        <v>598.51686099346364</v>
      </c>
      <c r="W33" s="95">
        <v>170.20797784207534</v>
      </c>
      <c r="X33" s="95">
        <v>63.169155872774866</v>
      </c>
      <c r="Y33" s="95">
        <v>46.286100000000005</v>
      </c>
      <c r="Z33" s="95">
        <v>318.85362727861343</v>
      </c>
      <c r="AA33" s="95">
        <v>35.292845111671681</v>
      </c>
      <c r="AB33" s="95">
        <v>0</v>
      </c>
      <c r="AC33" s="95">
        <v>0</v>
      </c>
      <c r="AD33" s="95">
        <v>0</v>
      </c>
      <c r="AE33" s="95">
        <v>0</v>
      </c>
      <c r="AF33" s="95">
        <v>-2.9100211734780719</v>
      </c>
      <c r="AG33" s="95">
        <v>0</v>
      </c>
      <c r="AH33" s="95">
        <v>0</v>
      </c>
      <c r="AI33" s="95">
        <v>0</v>
      </c>
      <c r="AJ33" s="95">
        <v>0</v>
      </c>
      <c r="AK33" s="95">
        <v>0.11068666652122759</v>
      </c>
      <c r="AL33" s="95">
        <v>633.80970610513532</v>
      </c>
      <c r="AM33" s="95">
        <v>0</v>
      </c>
      <c r="AN33" s="95">
        <v>0</v>
      </c>
      <c r="AO33" s="95">
        <v>0</v>
      </c>
      <c r="AP33" s="95">
        <v>0</v>
      </c>
      <c r="AQ33" s="95">
        <v>0</v>
      </c>
      <c r="AR33" s="95">
        <v>327.52579744951919</v>
      </c>
      <c r="AS33" s="95">
        <v>112.68115380056469</v>
      </c>
      <c r="AT33" s="95">
        <v>112.68115380056469</v>
      </c>
      <c r="AU33" s="95">
        <v>0</v>
      </c>
      <c r="AV33" s="95">
        <v>0</v>
      </c>
      <c r="AW33" s="95">
        <v>11.887299038084336</v>
      </c>
      <c r="AX33" s="95">
        <v>2.9629243402961918</v>
      </c>
      <c r="AY33" s="95">
        <v>3.7184894574117271</v>
      </c>
      <c r="AZ33" s="95">
        <v>5.2058852403764178</v>
      </c>
      <c r="BA33" s="95">
        <v>0</v>
      </c>
      <c r="BB33" s="95">
        <v>202.95734461087017</v>
      </c>
      <c r="BC33" s="95">
        <v>0</v>
      </c>
      <c r="BD33" s="95">
        <v>0</v>
      </c>
      <c r="BE33" s="95">
        <v>202.95734461087017</v>
      </c>
      <c r="BF33" s="95">
        <v>0</v>
      </c>
      <c r="BG33" s="95">
        <v>327.52579744951919</v>
      </c>
      <c r="BH33" s="95">
        <v>292.23295233784751</v>
      </c>
      <c r="BI33" s="95">
        <v>0.43399012343152238</v>
      </c>
      <c r="BJ33" s="95">
        <v>0.21832945082144251</v>
      </c>
    </row>
    <row r="34" spans="1:62" x14ac:dyDescent="0.35">
      <c r="A34" s="95" t="s">
        <v>10166</v>
      </c>
      <c r="B34" s="95" t="s">
        <v>10158</v>
      </c>
      <c r="C34" s="95" t="s">
        <v>10164</v>
      </c>
      <c r="D34" s="95" t="s">
        <v>10155</v>
      </c>
      <c r="E34" s="95" t="s">
        <v>10477</v>
      </c>
      <c r="F34" s="122">
        <v>576.13151329978371</v>
      </c>
      <c r="G34" s="127">
        <v>0.91222025070016877</v>
      </c>
      <c r="H34" s="95">
        <v>35</v>
      </c>
      <c r="I34" s="95">
        <v>51.590399839181906</v>
      </c>
      <c r="J34" s="95">
        <v>9.7688338332414713</v>
      </c>
      <c r="K34" s="95">
        <v>262.32024403893502</v>
      </c>
      <c r="L34" s="95">
        <v>203.16977568694642</v>
      </c>
      <c r="M34" s="95">
        <v>52.483155628569754</v>
      </c>
      <c r="N34" s="95">
        <v>7.2349416415642382</v>
      </c>
      <c r="O34" s="95">
        <v>7.2349416415642382</v>
      </c>
      <c r="P34" s="95">
        <v>0</v>
      </c>
      <c r="Q34" s="95">
        <v>0</v>
      </c>
      <c r="R34" s="95">
        <v>179276.11147761616</v>
      </c>
      <c r="S34" s="95">
        <v>0</v>
      </c>
      <c r="T34" s="95">
        <v>0</v>
      </c>
      <c r="U34" s="95">
        <v>0</v>
      </c>
      <c r="V34" s="95">
        <v>866.81084048350476</v>
      </c>
      <c r="W34" s="95">
        <v>170.20797784207534</v>
      </c>
      <c r="X34" s="95">
        <v>63.169155872774866</v>
      </c>
      <c r="Y34" s="95">
        <v>26.184707999999993</v>
      </c>
      <c r="Z34" s="95">
        <v>607.24899876865459</v>
      </c>
      <c r="AA34" s="95">
        <v>-290.67932718372106</v>
      </c>
      <c r="AB34" s="95">
        <v>0</v>
      </c>
      <c r="AC34" s="95">
        <v>0</v>
      </c>
      <c r="AD34" s="95">
        <v>0</v>
      </c>
      <c r="AE34" s="95">
        <v>-58.723565897185829</v>
      </c>
      <c r="AF34" s="95">
        <v>-55.874691942617595</v>
      </c>
      <c r="AG34" s="95">
        <v>-214.28393562906749</v>
      </c>
      <c r="AH34" s="95">
        <v>0</v>
      </c>
      <c r="AI34" s="95">
        <v>0</v>
      </c>
      <c r="AJ34" s="95">
        <v>0</v>
      </c>
      <c r="AK34" s="95">
        <v>-0.47868226670302344</v>
      </c>
      <c r="AL34" s="95">
        <v>576.13151329978371</v>
      </c>
      <c r="AM34" s="95">
        <v>58.723565897185829</v>
      </c>
      <c r="AN34" s="95">
        <v>0</v>
      </c>
      <c r="AO34" s="95">
        <v>0</v>
      </c>
      <c r="AP34" s="95">
        <v>0</v>
      </c>
      <c r="AQ34" s="95">
        <v>58.723565897185829</v>
      </c>
      <c r="AR34" s="95">
        <v>618.40493918634411</v>
      </c>
      <c r="AS34" s="95">
        <v>113.14344116327474</v>
      </c>
      <c r="AT34" s="95">
        <v>113.14344116327474</v>
      </c>
      <c r="AU34" s="95">
        <v>0</v>
      </c>
      <c r="AV34" s="95">
        <v>0</v>
      </c>
      <c r="AW34" s="95">
        <v>78.01466976902951</v>
      </c>
      <c r="AX34" s="95">
        <v>69.124883469022805</v>
      </c>
      <c r="AY34" s="95">
        <v>3.7040776250027903</v>
      </c>
      <c r="AZ34" s="95">
        <v>5.1857086750039052</v>
      </c>
      <c r="BA34" s="95">
        <v>0</v>
      </c>
      <c r="BB34" s="95">
        <v>427.24682825403983</v>
      </c>
      <c r="BC34" s="95">
        <v>0</v>
      </c>
      <c r="BD34" s="95">
        <v>0</v>
      </c>
      <c r="BE34" s="95">
        <v>427.24682825403983</v>
      </c>
      <c r="BF34" s="95">
        <v>0</v>
      </c>
      <c r="BG34" s="95">
        <v>677.12850508352994</v>
      </c>
      <c r="BH34" s="95">
        <v>967.807832267251</v>
      </c>
      <c r="BI34" s="95">
        <v>0.86547501035702812</v>
      </c>
      <c r="BJ34" s="95">
        <v>0.91222025070016877</v>
      </c>
    </row>
    <row r="35" spans="1:62" x14ac:dyDescent="0.35">
      <c r="A35" s="95" t="s">
        <v>10166</v>
      </c>
      <c r="B35" s="95" t="s">
        <v>10158</v>
      </c>
      <c r="C35" s="95" t="s">
        <v>10164</v>
      </c>
      <c r="D35" s="95" t="s">
        <v>10156</v>
      </c>
      <c r="E35" s="95" t="s">
        <v>10478</v>
      </c>
      <c r="F35" s="125">
        <v>1498.8482393218067</v>
      </c>
      <c r="G35" s="123">
        <v>0.17425301789179454</v>
      </c>
      <c r="H35" s="95">
        <v>35</v>
      </c>
      <c r="I35" s="95">
        <v>317.8265257132274</v>
      </c>
      <c r="J35" s="95">
        <v>34.561958928907011</v>
      </c>
      <c r="K35" s="95">
        <v>262.32024403893502</v>
      </c>
      <c r="L35" s="95">
        <v>203.16977568694642</v>
      </c>
      <c r="M35" s="95">
        <v>52.483155628569754</v>
      </c>
      <c r="N35" s="95">
        <v>7.2349416415642382</v>
      </c>
      <c r="O35" s="95">
        <v>7.2349416415642382</v>
      </c>
      <c r="P35" s="95">
        <v>0</v>
      </c>
      <c r="Q35" s="95">
        <v>0</v>
      </c>
      <c r="R35" s="95">
        <v>179276.11147761616</v>
      </c>
      <c r="S35" s="95">
        <v>0</v>
      </c>
      <c r="T35" s="95">
        <v>0</v>
      </c>
      <c r="U35" s="95">
        <v>0</v>
      </c>
      <c r="V35" s="95">
        <v>1769.2041807189403</v>
      </c>
      <c r="W35" s="95">
        <v>170.20797784207534</v>
      </c>
      <c r="X35" s="95">
        <v>63.169155872774866</v>
      </c>
      <c r="Y35" s="95">
        <v>26.184707999999993</v>
      </c>
      <c r="Z35" s="95">
        <v>1509.64233900409</v>
      </c>
      <c r="AA35" s="95">
        <v>-270.35594139713362</v>
      </c>
      <c r="AB35" s="95">
        <v>-17.966933227362066</v>
      </c>
      <c r="AC35" s="95">
        <v>0</v>
      </c>
      <c r="AD35" s="95">
        <v>0</v>
      </c>
      <c r="AE35" s="95">
        <v>-54.54079963064342</v>
      </c>
      <c r="AF35" s="95">
        <v>-55.874691942617595</v>
      </c>
      <c r="AG35" s="95">
        <v>-180.17638288166009</v>
      </c>
      <c r="AH35" s="95">
        <v>0</v>
      </c>
      <c r="AI35" s="95">
        <v>0</v>
      </c>
      <c r="AJ35" s="95">
        <v>0</v>
      </c>
      <c r="AK35" s="95">
        <v>-0.17908608841448315</v>
      </c>
      <c r="AL35" s="95">
        <v>1498.8482393218067</v>
      </c>
      <c r="AM35" s="95">
        <v>72.507732858005483</v>
      </c>
      <c r="AN35" s="95">
        <v>17.966933227362066</v>
      </c>
      <c r="AO35" s="95">
        <v>0</v>
      </c>
      <c r="AP35" s="95">
        <v>0</v>
      </c>
      <c r="AQ35" s="95">
        <v>54.54079963064342</v>
      </c>
      <c r="AR35" s="95">
        <v>1262.9574938125784</v>
      </c>
      <c r="AS35" s="95">
        <v>113.14344116327474</v>
      </c>
      <c r="AT35" s="95">
        <v>113.14344116327474</v>
      </c>
      <c r="AU35" s="95">
        <v>0</v>
      </c>
      <c r="AV35" s="95">
        <v>0</v>
      </c>
      <c r="AW35" s="95">
        <v>173.72480202596384</v>
      </c>
      <c r="AX35" s="95">
        <v>69.124883469022805</v>
      </c>
      <c r="AY35" s="95">
        <v>43.583299398725437</v>
      </c>
      <c r="AZ35" s="95">
        <v>61.016619158215605</v>
      </c>
      <c r="BA35" s="95">
        <v>0</v>
      </c>
      <c r="BB35" s="95">
        <v>976.08925062333992</v>
      </c>
      <c r="BC35" s="95">
        <v>0</v>
      </c>
      <c r="BD35" s="95">
        <v>0</v>
      </c>
      <c r="BE35" s="95">
        <v>976.08925062333992</v>
      </c>
      <c r="BF35" s="95">
        <v>0</v>
      </c>
      <c r="BG35" s="95">
        <v>1335.4652266705839</v>
      </c>
      <c r="BH35" s="95">
        <v>1605.8211680677175</v>
      </c>
      <c r="BI35" s="95">
        <v>0.17300709069667919</v>
      </c>
      <c r="BJ35" s="95">
        <v>0.17425301789179454</v>
      </c>
    </row>
    <row r="36" spans="1:62" x14ac:dyDescent="0.35">
      <c r="A36" s="95" t="s">
        <v>10166</v>
      </c>
      <c r="B36" s="95" t="s">
        <v>10158</v>
      </c>
      <c r="C36" s="95" t="s">
        <v>10479</v>
      </c>
      <c r="D36" s="95" t="s">
        <v>9784</v>
      </c>
      <c r="E36" s="95" t="s">
        <v>10480</v>
      </c>
      <c r="F36" s="122">
        <v>576.13151329978371</v>
      </c>
      <c r="G36" s="127">
        <v>0.91222025070016877</v>
      </c>
      <c r="H36" s="95">
        <v>35</v>
      </c>
      <c r="I36" s="95">
        <v>51.590399839181906</v>
      </c>
      <c r="J36" s="95">
        <v>9.7688338332414713</v>
      </c>
      <c r="K36" s="95">
        <v>262.32024403893502</v>
      </c>
      <c r="L36" s="95">
        <v>203.16977568694642</v>
      </c>
      <c r="M36" s="95">
        <v>52.483155628569754</v>
      </c>
      <c r="N36" s="95">
        <v>7.2349416415642382</v>
      </c>
      <c r="O36" s="95">
        <v>7.2349416415642382</v>
      </c>
      <c r="P36" s="95">
        <v>0</v>
      </c>
      <c r="Q36" s="95">
        <v>0</v>
      </c>
      <c r="R36" s="95">
        <v>179276.11147761616</v>
      </c>
      <c r="S36" s="95">
        <v>0</v>
      </c>
      <c r="T36" s="95">
        <v>0</v>
      </c>
      <c r="U36" s="95">
        <v>0</v>
      </c>
      <c r="V36" s="95">
        <v>866.81084048350476</v>
      </c>
      <c r="W36" s="95">
        <v>170.20797784207534</v>
      </c>
      <c r="X36" s="95">
        <v>63.169155872774866</v>
      </c>
      <c r="Y36" s="95">
        <v>26.184707999999993</v>
      </c>
      <c r="Z36" s="95">
        <v>607.24899876865459</v>
      </c>
      <c r="AA36" s="95">
        <v>-290.67932718372106</v>
      </c>
      <c r="AB36" s="95">
        <v>0</v>
      </c>
      <c r="AC36" s="95">
        <v>0</v>
      </c>
      <c r="AD36" s="95">
        <v>0</v>
      </c>
      <c r="AE36" s="95">
        <v>-58.723565897185829</v>
      </c>
      <c r="AF36" s="95">
        <v>-55.874691942617595</v>
      </c>
      <c r="AG36" s="95">
        <v>-214.28393562906749</v>
      </c>
      <c r="AH36" s="95">
        <v>0</v>
      </c>
      <c r="AI36" s="95">
        <v>0</v>
      </c>
      <c r="AJ36" s="95">
        <v>0</v>
      </c>
      <c r="AK36" s="95">
        <v>-0.47868226670302344</v>
      </c>
      <c r="AL36" s="95">
        <v>576.13151329978371</v>
      </c>
      <c r="AM36" s="95">
        <v>58.723565897185829</v>
      </c>
      <c r="AN36" s="95">
        <v>0</v>
      </c>
      <c r="AO36" s="95">
        <v>0</v>
      </c>
      <c r="AP36" s="95">
        <v>0</v>
      </c>
      <c r="AQ36" s="95">
        <v>58.723565897185829</v>
      </c>
      <c r="AR36" s="95">
        <v>618.40493918634411</v>
      </c>
      <c r="AS36" s="95">
        <v>113.14344116327474</v>
      </c>
      <c r="AT36" s="95">
        <v>113.14344116327474</v>
      </c>
      <c r="AU36" s="95">
        <v>0</v>
      </c>
      <c r="AV36" s="95">
        <v>0</v>
      </c>
      <c r="AW36" s="95">
        <v>78.01466976902951</v>
      </c>
      <c r="AX36" s="95">
        <v>69.124883469022805</v>
      </c>
      <c r="AY36" s="95">
        <v>3.7040776250027903</v>
      </c>
      <c r="AZ36" s="95">
        <v>5.1857086750039052</v>
      </c>
      <c r="BA36" s="95">
        <v>0</v>
      </c>
      <c r="BB36" s="95">
        <v>427.24682825403983</v>
      </c>
      <c r="BC36" s="95">
        <v>0</v>
      </c>
      <c r="BD36" s="95">
        <v>0</v>
      </c>
      <c r="BE36" s="95">
        <v>427.24682825403983</v>
      </c>
      <c r="BF36" s="95">
        <v>0</v>
      </c>
      <c r="BG36" s="95">
        <v>677.12850508352994</v>
      </c>
      <c r="BH36" s="95">
        <v>967.807832267251</v>
      </c>
      <c r="BI36" s="95">
        <v>0.86547501035702812</v>
      </c>
      <c r="BJ36" s="95">
        <v>0.91222025070016877</v>
      </c>
    </row>
    <row r="37" spans="1:62" x14ac:dyDescent="0.35">
      <c r="A37" s="95" t="s">
        <v>10166</v>
      </c>
      <c r="B37" s="95" t="s">
        <v>10158</v>
      </c>
      <c r="C37" s="95" t="s">
        <v>10165</v>
      </c>
      <c r="D37" s="95" t="s">
        <v>10150</v>
      </c>
      <c r="E37" s="95" t="s">
        <v>10481</v>
      </c>
      <c r="F37" s="122">
        <v>741.90839635863949</v>
      </c>
      <c r="G37" s="123">
        <v>-0.1152457009374994</v>
      </c>
      <c r="H37" s="95">
        <v>35</v>
      </c>
      <c r="I37" s="95">
        <v>49.277084607299486</v>
      </c>
      <c r="J37" s="95">
        <v>9.3947454869589908</v>
      </c>
      <c r="K37" s="95">
        <v>203.19601592490844</v>
      </c>
      <c r="L37" s="95">
        <v>156.38512579037456</v>
      </c>
      <c r="M37" s="95">
        <v>41.038294722740268</v>
      </c>
      <c r="N37" s="95">
        <v>6.3402243299390584</v>
      </c>
      <c r="O37" s="95">
        <v>5.7062571797666912</v>
      </c>
      <c r="P37" s="95">
        <v>0.30561254823851208</v>
      </c>
      <c r="Q37" s="95">
        <v>0.32835460193385579</v>
      </c>
      <c r="R37" s="95">
        <v>0</v>
      </c>
      <c r="S37" s="95">
        <v>24675.230111450815</v>
      </c>
      <c r="T37" s="95">
        <v>0</v>
      </c>
      <c r="U37" s="95">
        <v>0</v>
      </c>
      <c r="V37" s="95">
        <v>555.70568212174226</v>
      </c>
      <c r="W37" s="95">
        <v>170.20797784207534</v>
      </c>
      <c r="X37" s="95">
        <v>63.169155872774866</v>
      </c>
      <c r="Y37" s="95">
        <v>7.6660829999999995</v>
      </c>
      <c r="Z37" s="95">
        <v>314.66246540689212</v>
      </c>
      <c r="AA37" s="95">
        <v>186.20271423689724</v>
      </c>
      <c r="AB37" s="95">
        <v>0</v>
      </c>
      <c r="AC37" s="95">
        <v>0</v>
      </c>
      <c r="AD37" s="95">
        <v>0</v>
      </c>
      <c r="AE37" s="95">
        <v>-41.255883428571444</v>
      </c>
      <c r="AF37" s="95">
        <v>-3.4242686196811674</v>
      </c>
      <c r="AG37" s="95">
        <v>0</v>
      </c>
      <c r="AH37" s="95">
        <v>0</v>
      </c>
      <c r="AI37" s="95">
        <v>0</v>
      </c>
      <c r="AJ37" s="95">
        <v>0</v>
      </c>
      <c r="AK37" s="95">
        <v>0.59175381466651022</v>
      </c>
      <c r="AL37" s="95">
        <v>741.90839635863949</v>
      </c>
      <c r="AM37" s="95">
        <v>41.255883428571444</v>
      </c>
      <c r="AN37" s="95">
        <v>0</v>
      </c>
      <c r="AO37" s="95">
        <v>0</v>
      </c>
      <c r="AP37" s="95">
        <v>0</v>
      </c>
      <c r="AQ37" s="95">
        <v>41.255883428571444</v>
      </c>
      <c r="AR37" s="95">
        <v>209.10754304545037</v>
      </c>
      <c r="AS37" s="95">
        <v>121.31692748664076</v>
      </c>
      <c r="AT37" s="95">
        <v>121.31692748664076</v>
      </c>
      <c r="AU37" s="95">
        <v>0</v>
      </c>
      <c r="AV37" s="95">
        <v>0</v>
      </c>
      <c r="AW37" s="95">
        <v>13.513313508893525</v>
      </c>
      <c r="AX37" s="95">
        <v>3.3426556891104111</v>
      </c>
      <c r="AY37" s="95">
        <v>4.2377740915762976</v>
      </c>
      <c r="AZ37" s="95">
        <v>5.9328837282068161</v>
      </c>
      <c r="BA37" s="95">
        <v>0</v>
      </c>
      <c r="BB37" s="95">
        <v>74.277302049916059</v>
      </c>
      <c r="BC37" s="95">
        <v>0</v>
      </c>
      <c r="BD37" s="95">
        <v>0</v>
      </c>
      <c r="BE37" s="95">
        <v>74.277302049916059</v>
      </c>
      <c r="BF37" s="95">
        <v>0</v>
      </c>
      <c r="BG37" s="95">
        <v>250.36342647402182</v>
      </c>
      <c r="BH37" s="95">
        <v>64.160712237124585</v>
      </c>
      <c r="BI37" s="95">
        <v>-0.27172530113880805</v>
      </c>
      <c r="BJ37" s="95">
        <v>-0.1152457009374994</v>
      </c>
    </row>
    <row r="38" spans="1:62" x14ac:dyDescent="0.35">
      <c r="A38" s="95" t="s">
        <v>10166</v>
      </c>
      <c r="B38" s="95" t="s">
        <v>10158</v>
      </c>
      <c r="C38" s="95" t="s">
        <v>10165</v>
      </c>
      <c r="D38" s="95" t="s">
        <v>10151</v>
      </c>
      <c r="E38" s="95" t="s">
        <v>10482</v>
      </c>
      <c r="F38" s="125">
        <v>869.37859193253212</v>
      </c>
      <c r="G38" s="123">
        <v>-0.29691349211790041</v>
      </c>
      <c r="H38" s="95">
        <v>35</v>
      </c>
      <c r="I38" s="95">
        <v>49.277084607299486</v>
      </c>
      <c r="J38" s="95">
        <v>9.3947454869589908</v>
      </c>
      <c r="K38" s="95">
        <v>203.19601592490844</v>
      </c>
      <c r="L38" s="95">
        <v>156.38512579037456</v>
      </c>
      <c r="M38" s="95">
        <v>41.038294722740268</v>
      </c>
      <c r="N38" s="95">
        <v>6.3402243299390584</v>
      </c>
      <c r="O38" s="95">
        <v>5.7062571797666912</v>
      </c>
      <c r="P38" s="95">
        <v>0.30561254823851208</v>
      </c>
      <c r="Q38" s="95">
        <v>0.32835460193385579</v>
      </c>
      <c r="R38" s="95">
        <v>0</v>
      </c>
      <c r="S38" s="95">
        <v>0</v>
      </c>
      <c r="T38" s="95">
        <v>6168.8075278627039</v>
      </c>
      <c r="U38" s="95">
        <v>0</v>
      </c>
      <c r="V38" s="95">
        <v>555.70568212174226</v>
      </c>
      <c r="W38" s="95">
        <v>170.20797784207534</v>
      </c>
      <c r="X38" s="95">
        <v>63.169155872774866</v>
      </c>
      <c r="Y38" s="95">
        <v>7.6660829999999995</v>
      </c>
      <c r="Z38" s="95">
        <v>314.66246540689212</v>
      </c>
      <c r="AA38" s="95">
        <v>313.67290981078986</v>
      </c>
      <c r="AB38" s="95">
        <v>0</v>
      </c>
      <c r="AC38" s="95">
        <v>85.282070914437469</v>
      </c>
      <c r="AD38" s="95">
        <v>33.967872597857614</v>
      </c>
      <c r="AE38" s="95">
        <v>0</v>
      </c>
      <c r="AF38" s="95">
        <v>-3.4242686196811674</v>
      </c>
      <c r="AG38" s="95">
        <v>0</v>
      </c>
      <c r="AH38" s="95">
        <v>-33.035631366973881</v>
      </c>
      <c r="AI38" s="95">
        <v>0</v>
      </c>
      <c r="AJ38" s="95">
        <v>0</v>
      </c>
      <c r="AK38" s="95">
        <v>0.99685518387195415</v>
      </c>
      <c r="AL38" s="95">
        <v>869.37859193253212</v>
      </c>
      <c r="AM38" s="95">
        <v>0</v>
      </c>
      <c r="AN38" s="95">
        <v>0</v>
      </c>
      <c r="AO38" s="95">
        <v>0</v>
      </c>
      <c r="AP38" s="95">
        <v>0</v>
      </c>
      <c r="AQ38" s="95">
        <v>0</v>
      </c>
      <c r="AR38" s="95">
        <v>205.20514151445076</v>
      </c>
      <c r="AS38" s="95">
        <v>121.31692748664076</v>
      </c>
      <c r="AT38" s="95">
        <v>121.31692748664076</v>
      </c>
      <c r="AU38" s="95">
        <v>0</v>
      </c>
      <c r="AV38" s="95">
        <v>0</v>
      </c>
      <c r="AW38" s="95">
        <v>13.513313508893525</v>
      </c>
      <c r="AX38" s="95">
        <v>3.3426556891104111</v>
      </c>
      <c r="AY38" s="95">
        <v>4.2377740915762976</v>
      </c>
      <c r="AZ38" s="95">
        <v>5.9328837282068161</v>
      </c>
      <c r="BA38" s="95">
        <v>0</v>
      </c>
      <c r="BB38" s="95">
        <v>70.374900518916462</v>
      </c>
      <c r="BC38" s="95">
        <v>0</v>
      </c>
      <c r="BD38" s="95">
        <v>0</v>
      </c>
      <c r="BE38" s="95">
        <v>70.374900518916462</v>
      </c>
      <c r="BF38" s="95">
        <v>0</v>
      </c>
      <c r="BG38" s="95">
        <v>205.20514151445076</v>
      </c>
      <c r="BH38" s="95">
        <v>-108.4677682963391</v>
      </c>
      <c r="BI38" s="95">
        <v>-0.82034008527023172</v>
      </c>
      <c r="BJ38" s="95">
        <v>-0.29691349211790041</v>
      </c>
    </row>
    <row r="39" spans="1:62" x14ac:dyDescent="0.35">
      <c r="A39" s="95" t="s">
        <v>10166</v>
      </c>
      <c r="B39" s="95" t="s">
        <v>10158</v>
      </c>
      <c r="C39" s="95" t="s">
        <v>10165</v>
      </c>
      <c r="D39" s="95" t="s">
        <v>10152</v>
      </c>
      <c r="E39" s="95" t="s">
        <v>10483</v>
      </c>
      <c r="F39" s="122">
        <v>750.12864842023703</v>
      </c>
      <c r="G39" s="123">
        <v>-0.18095331015752786</v>
      </c>
      <c r="H39" s="95">
        <v>35</v>
      </c>
      <c r="I39" s="95">
        <v>49.277084607299486</v>
      </c>
      <c r="J39" s="95">
        <v>9.3947454869589908</v>
      </c>
      <c r="K39" s="95">
        <v>203.19601592490844</v>
      </c>
      <c r="L39" s="95">
        <v>156.38512579037456</v>
      </c>
      <c r="M39" s="95">
        <v>41.038294722740268</v>
      </c>
      <c r="N39" s="95">
        <v>6.3402243299390584</v>
      </c>
      <c r="O39" s="95">
        <v>5.7062571797666912</v>
      </c>
      <c r="P39" s="95">
        <v>0.30561254823851208</v>
      </c>
      <c r="Q39" s="95">
        <v>0.32835460193385579</v>
      </c>
      <c r="R39" s="95">
        <v>0</v>
      </c>
      <c r="S39" s="95">
        <v>0</v>
      </c>
      <c r="T39" s="95">
        <v>0</v>
      </c>
      <c r="U39" s="95">
        <v>6168807.5278627034</v>
      </c>
      <c r="V39" s="95">
        <v>555.70568212174226</v>
      </c>
      <c r="W39" s="95">
        <v>170.20797784207534</v>
      </c>
      <c r="X39" s="95">
        <v>63.169155872774866</v>
      </c>
      <c r="Y39" s="95">
        <v>7.6660829999999995</v>
      </c>
      <c r="Z39" s="95">
        <v>314.66246540689212</v>
      </c>
      <c r="AA39" s="95">
        <v>194.42296629849477</v>
      </c>
      <c r="AB39" s="95">
        <v>0</v>
      </c>
      <c r="AC39" s="95">
        <v>0</v>
      </c>
      <c r="AD39" s="95">
        <v>0</v>
      </c>
      <c r="AE39" s="95">
        <v>0</v>
      </c>
      <c r="AF39" s="95">
        <v>-3.4242686196811674</v>
      </c>
      <c r="AG39" s="95">
        <v>0</v>
      </c>
      <c r="AH39" s="95">
        <v>-33.035631366973881</v>
      </c>
      <c r="AI39" s="95">
        <v>0</v>
      </c>
      <c r="AJ39" s="95">
        <v>0</v>
      </c>
      <c r="AK39" s="95">
        <v>0.61787784585964245</v>
      </c>
      <c r="AL39" s="95">
        <v>750.12864842023703</v>
      </c>
      <c r="AM39" s="95">
        <v>0</v>
      </c>
      <c r="AN39" s="95">
        <v>0</v>
      </c>
      <c r="AO39" s="95">
        <v>0</v>
      </c>
      <c r="AP39" s="95">
        <v>0</v>
      </c>
      <c r="AQ39" s="95">
        <v>0</v>
      </c>
      <c r="AR39" s="95">
        <v>208.34716972975258</v>
      </c>
      <c r="AS39" s="95">
        <v>121.31692748664076</v>
      </c>
      <c r="AT39" s="95">
        <v>121.31692748664076</v>
      </c>
      <c r="AU39" s="95">
        <v>0</v>
      </c>
      <c r="AV39" s="95">
        <v>0</v>
      </c>
      <c r="AW39" s="95">
        <v>13.513313508893525</v>
      </c>
      <c r="AX39" s="95">
        <v>3.3426556891104111</v>
      </c>
      <c r="AY39" s="95">
        <v>4.2377740915762976</v>
      </c>
      <c r="AZ39" s="95">
        <v>5.9328837282068161</v>
      </c>
      <c r="BA39" s="95">
        <v>0</v>
      </c>
      <c r="BB39" s="95">
        <v>73.516928734218283</v>
      </c>
      <c r="BC39" s="95">
        <v>0</v>
      </c>
      <c r="BD39" s="95">
        <v>0</v>
      </c>
      <c r="BE39" s="95">
        <v>73.516928734218283</v>
      </c>
      <c r="BF39" s="95">
        <v>0</v>
      </c>
      <c r="BG39" s="95">
        <v>208.34716972975258</v>
      </c>
      <c r="BH39" s="95">
        <v>13.924203431257808</v>
      </c>
      <c r="BI39" s="95">
        <v>-0.43137735477954214</v>
      </c>
      <c r="BJ39" s="95">
        <v>-0.18095331015752786</v>
      </c>
    </row>
    <row r="40" spans="1:62" x14ac:dyDescent="0.35">
      <c r="A40" s="95" t="s">
        <v>10166</v>
      </c>
      <c r="B40" s="95" t="s">
        <v>10158</v>
      </c>
      <c r="C40" s="95" t="s">
        <v>10165</v>
      </c>
      <c r="D40" s="95" t="s">
        <v>10153</v>
      </c>
      <c r="E40" s="95" t="s">
        <v>10484</v>
      </c>
      <c r="F40" s="122">
        <v>723.45369067783167</v>
      </c>
      <c r="G40" s="123">
        <v>-3.4314462918854052E-2</v>
      </c>
      <c r="H40" s="95">
        <v>35</v>
      </c>
      <c r="I40" s="95">
        <v>53.434949867061647</v>
      </c>
      <c r="J40" s="95">
        <v>9.8674724272729701</v>
      </c>
      <c r="K40" s="95">
        <v>203.19601592490844</v>
      </c>
      <c r="L40" s="95">
        <v>156.30123214968162</v>
      </c>
      <c r="M40" s="95">
        <v>41.068256737273451</v>
      </c>
      <c r="N40" s="95">
        <v>6.3941559560987971</v>
      </c>
      <c r="O40" s="95">
        <v>5.7062571797666912</v>
      </c>
      <c r="P40" s="95">
        <v>0.35954417439824959</v>
      </c>
      <c r="Q40" s="95">
        <v>0.32835460193385579</v>
      </c>
      <c r="R40" s="95">
        <v>0</v>
      </c>
      <c r="S40" s="95">
        <v>0</v>
      </c>
      <c r="T40" s="95">
        <v>0</v>
      </c>
      <c r="U40" s="95">
        <v>0</v>
      </c>
      <c r="V40" s="95">
        <v>495.99177257880666</v>
      </c>
      <c r="W40" s="95">
        <v>170.20797784207534</v>
      </c>
      <c r="X40" s="95">
        <v>63.169155872774866</v>
      </c>
      <c r="Y40" s="95">
        <v>8.0028359999999985</v>
      </c>
      <c r="Z40" s="95">
        <v>254.61180286395646</v>
      </c>
      <c r="AA40" s="95">
        <v>227.46191809902501</v>
      </c>
      <c r="AB40" s="95">
        <v>3.3204335563956958E-3</v>
      </c>
      <c r="AC40" s="95">
        <v>0</v>
      </c>
      <c r="AD40" s="95">
        <v>0</v>
      </c>
      <c r="AE40" s="95">
        <v>0</v>
      </c>
      <c r="AF40" s="95">
        <v>-3.4242686196811674</v>
      </c>
      <c r="AG40" s="95">
        <v>0</v>
      </c>
      <c r="AH40" s="95">
        <v>0</v>
      </c>
      <c r="AI40" s="95">
        <v>0</v>
      </c>
      <c r="AJ40" s="95">
        <v>0</v>
      </c>
      <c r="AK40" s="95">
        <v>0.89336753261419655</v>
      </c>
      <c r="AL40" s="95">
        <v>723.45369067783167</v>
      </c>
      <c r="AM40" s="95">
        <v>0</v>
      </c>
      <c r="AN40" s="95">
        <v>0</v>
      </c>
      <c r="AO40" s="95">
        <v>0</v>
      </c>
      <c r="AP40" s="95">
        <v>0</v>
      </c>
      <c r="AQ40" s="95">
        <v>0</v>
      </c>
      <c r="AR40" s="95">
        <v>292.2487961207089</v>
      </c>
      <c r="AS40" s="95">
        <v>121.26923691659992</v>
      </c>
      <c r="AT40" s="95">
        <v>121.26923691659992</v>
      </c>
      <c r="AU40" s="95">
        <v>0</v>
      </c>
      <c r="AV40" s="95">
        <v>0</v>
      </c>
      <c r="AW40" s="95">
        <v>15.745957874478641</v>
      </c>
      <c r="AX40" s="95">
        <v>3.3426556891104111</v>
      </c>
      <c r="AY40" s="95">
        <v>5.1680425772367622</v>
      </c>
      <c r="AZ40" s="95">
        <v>7.2352596081314671</v>
      </c>
      <c r="BA40" s="95">
        <v>0</v>
      </c>
      <c r="BB40" s="95">
        <v>155.23360132963032</v>
      </c>
      <c r="BC40" s="95">
        <v>0</v>
      </c>
      <c r="BD40" s="95">
        <v>0</v>
      </c>
      <c r="BE40" s="95">
        <v>155.23360132963032</v>
      </c>
      <c r="BF40" s="95">
        <v>0</v>
      </c>
      <c r="BG40" s="95">
        <v>292.2487961207089</v>
      </c>
      <c r="BH40" s="95">
        <v>64.78687802168389</v>
      </c>
      <c r="BI40" s="95">
        <v>-9.7501076395649103E-2</v>
      </c>
      <c r="BJ40" s="95">
        <v>-3.4314462918854052E-2</v>
      </c>
    </row>
    <row r="41" spans="1:62" x14ac:dyDescent="0.35">
      <c r="A41" s="95" t="s">
        <v>10166</v>
      </c>
      <c r="B41" s="95" t="s">
        <v>10158</v>
      </c>
      <c r="C41" s="95" t="s">
        <v>10165</v>
      </c>
      <c r="D41" s="95" t="s">
        <v>10154</v>
      </c>
      <c r="E41" s="95" t="s">
        <v>10485</v>
      </c>
      <c r="F41" s="122">
        <v>786.62250865893225</v>
      </c>
      <c r="G41" s="123">
        <v>-5.9455573617687184E-2</v>
      </c>
      <c r="H41" s="95">
        <v>35</v>
      </c>
      <c r="I41" s="95">
        <v>49.263270601916389</v>
      </c>
      <c r="J41" s="95">
        <v>9.3930322796648991</v>
      </c>
      <c r="K41" s="95">
        <v>203.19601592490844</v>
      </c>
      <c r="L41" s="95">
        <v>156.4540756848703</v>
      </c>
      <c r="M41" s="95">
        <v>40.969951520749056</v>
      </c>
      <c r="N41" s="95">
        <v>6.339617637434511</v>
      </c>
      <c r="O41" s="95">
        <v>5.7062571797666912</v>
      </c>
      <c r="P41" s="95">
        <v>0</v>
      </c>
      <c r="Q41" s="95">
        <v>0.63336045766782012</v>
      </c>
      <c r="R41" s="95">
        <v>0</v>
      </c>
      <c r="S41" s="95">
        <v>0</v>
      </c>
      <c r="T41" s="95">
        <v>0</v>
      </c>
      <c r="U41" s="95">
        <v>0</v>
      </c>
      <c r="V41" s="95">
        <v>559.16391099346367</v>
      </c>
      <c r="W41" s="95">
        <v>170.20797784207534</v>
      </c>
      <c r="X41" s="95">
        <v>63.169155872774866</v>
      </c>
      <c r="Y41" s="95">
        <v>6.9331499999999995</v>
      </c>
      <c r="Z41" s="95">
        <v>318.85362727861343</v>
      </c>
      <c r="AA41" s="95">
        <v>227.45859766546857</v>
      </c>
      <c r="AB41" s="95">
        <v>0</v>
      </c>
      <c r="AC41" s="95">
        <v>0</v>
      </c>
      <c r="AD41" s="95">
        <v>0</v>
      </c>
      <c r="AE41" s="95">
        <v>0</v>
      </c>
      <c r="AF41" s="95">
        <v>-3.4242686196811674</v>
      </c>
      <c r="AG41" s="95">
        <v>0</v>
      </c>
      <c r="AH41" s="95">
        <v>0</v>
      </c>
      <c r="AI41" s="95">
        <v>0</v>
      </c>
      <c r="AJ41" s="95">
        <v>0</v>
      </c>
      <c r="AK41" s="95">
        <v>0.71336368228521319</v>
      </c>
      <c r="AL41" s="95">
        <v>786.62250865893225</v>
      </c>
      <c r="AM41" s="95">
        <v>0</v>
      </c>
      <c r="AN41" s="95">
        <v>0</v>
      </c>
      <c r="AO41" s="95">
        <v>0</v>
      </c>
      <c r="AP41" s="95">
        <v>0</v>
      </c>
      <c r="AQ41" s="95">
        <v>0</v>
      </c>
      <c r="AR41" s="95">
        <v>334.54313247118108</v>
      </c>
      <c r="AS41" s="95">
        <v>121.42581600066396</v>
      </c>
      <c r="AT41" s="95">
        <v>121.42581600066396</v>
      </c>
      <c r="AU41" s="95">
        <v>0</v>
      </c>
      <c r="AV41" s="95">
        <v>0</v>
      </c>
      <c r="AW41" s="95">
        <v>13.505515887728119</v>
      </c>
      <c r="AX41" s="95">
        <v>3.3426556891104111</v>
      </c>
      <c r="AY41" s="95">
        <v>4.2345250827573784</v>
      </c>
      <c r="AZ41" s="95">
        <v>5.928335115860329</v>
      </c>
      <c r="BA41" s="95">
        <v>0</v>
      </c>
      <c r="BB41" s="95">
        <v>199.61180058278902</v>
      </c>
      <c r="BC41" s="95">
        <v>0</v>
      </c>
      <c r="BD41" s="95">
        <v>0</v>
      </c>
      <c r="BE41" s="95">
        <v>199.61180058278902</v>
      </c>
      <c r="BF41" s="95">
        <v>0</v>
      </c>
      <c r="BG41" s="95">
        <v>334.54313247118108</v>
      </c>
      <c r="BH41" s="95">
        <v>107.08453480571251</v>
      </c>
      <c r="BI41" s="95">
        <v>-0.14667887855650524</v>
      </c>
      <c r="BJ41" s="95">
        <v>-5.9455573617687184E-2</v>
      </c>
    </row>
    <row r="42" spans="1:62" x14ac:dyDescent="0.35">
      <c r="A42" s="95" t="s">
        <v>10166</v>
      </c>
      <c r="B42" s="95" t="s">
        <v>10158</v>
      </c>
      <c r="C42" s="95" t="s">
        <v>10165</v>
      </c>
      <c r="D42" s="95" t="s">
        <v>10155</v>
      </c>
      <c r="E42" s="95" t="s">
        <v>10486</v>
      </c>
      <c r="F42" s="122">
        <v>743.67027202150575</v>
      </c>
      <c r="G42" s="123">
        <v>0.48357544842653055</v>
      </c>
      <c r="H42" s="95">
        <v>35</v>
      </c>
      <c r="I42" s="95">
        <v>49.201994950918497</v>
      </c>
      <c r="J42" s="95">
        <v>9.385432898505762</v>
      </c>
      <c r="K42" s="95">
        <v>203.19601592490844</v>
      </c>
      <c r="L42" s="95">
        <v>157.43191256617848</v>
      </c>
      <c r="M42" s="95">
        <v>40.666797288710214</v>
      </c>
      <c r="N42" s="95">
        <v>5.6649349881651601</v>
      </c>
      <c r="O42" s="95">
        <v>5.6649349881651601</v>
      </c>
      <c r="P42" s="95">
        <v>0</v>
      </c>
      <c r="Q42" s="95">
        <v>0</v>
      </c>
      <c r="R42" s="95">
        <v>138875.81217449243</v>
      </c>
      <c r="S42" s="95">
        <v>0</v>
      </c>
      <c r="T42" s="95">
        <v>0</v>
      </c>
      <c r="U42" s="95">
        <v>0</v>
      </c>
      <c r="V42" s="95">
        <v>844.54831448350478</v>
      </c>
      <c r="W42" s="95">
        <v>170.20797784207534</v>
      </c>
      <c r="X42" s="95">
        <v>63.169155872774866</v>
      </c>
      <c r="Y42" s="95">
        <v>3.9221819999999985</v>
      </c>
      <c r="Z42" s="95">
        <v>607.24899876865459</v>
      </c>
      <c r="AA42" s="95">
        <v>-100.87804246199903</v>
      </c>
      <c r="AB42" s="95">
        <v>0</v>
      </c>
      <c r="AC42" s="95">
        <v>0</v>
      </c>
      <c r="AD42" s="95">
        <v>0</v>
      </c>
      <c r="AE42" s="95">
        <v>-75.362518746797534</v>
      </c>
      <c r="AF42" s="95">
        <v>-56.412961314140162</v>
      </c>
      <c r="AG42" s="95">
        <v>-199.98542868621126</v>
      </c>
      <c r="AH42" s="95">
        <v>0</v>
      </c>
      <c r="AI42" s="95">
        <v>0</v>
      </c>
      <c r="AJ42" s="95">
        <v>0</v>
      </c>
      <c r="AK42" s="95">
        <v>-0.16612302806024193</v>
      </c>
      <c r="AL42" s="95">
        <v>743.67027202150575</v>
      </c>
      <c r="AM42" s="95">
        <v>75.362518746797534</v>
      </c>
      <c r="AN42" s="95">
        <v>0</v>
      </c>
      <c r="AO42" s="95">
        <v>0</v>
      </c>
      <c r="AP42" s="95">
        <v>0</v>
      </c>
      <c r="AQ42" s="95">
        <v>75.362518746797534</v>
      </c>
      <c r="AR42" s="95">
        <v>625.62912283413766</v>
      </c>
      <c r="AS42" s="95">
        <v>121.91061508441086</v>
      </c>
      <c r="AT42" s="95">
        <v>121.91061508441086</v>
      </c>
      <c r="AU42" s="95">
        <v>0</v>
      </c>
      <c r="AV42" s="95">
        <v>0</v>
      </c>
      <c r="AW42" s="95">
        <v>79.591264110184767</v>
      </c>
      <c r="AX42" s="95">
        <v>69.462992309348493</v>
      </c>
      <c r="AY42" s="95">
        <v>4.2201132503484429</v>
      </c>
      <c r="AZ42" s="95">
        <v>5.90815855048782</v>
      </c>
      <c r="BA42" s="95">
        <v>0</v>
      </c>
      <c r="BB42" s="95">
        <v>424.12724363954203</v>
      </c>
      <c r="BC42" s="95">
        <v>0</v>
      </c>
      <c r="BD42" s="95">
        <v>0</v>
      </c>
      <c r="BE42" s="95">
        <v>424.12724363954203</v>
      </c>
      <c r="BF42" s="95">
        <v>0</v>
      </c>
      <c r="BG42" s="95">
        <v>700.99164158093515</v>
      </c>
      <c r="BH42" s="95">
        <v>801.86968404293418</v>
      </c>
      <c r="BI42" s="95">
        <v>0.59221289125794896</v>
      </c>
      <c r="BJ42" s="95">
        <v>0.48357544842653055</v>
      </c>
    </row>
    <row r="43" spans="1:62" x14ac:dyDescent="0.35">
      <c r="A43" s="95" t="s">
        <v>10166</v>
      </c>
      <c r="B43" s="95" t="s">
        <v>10158</v>
      </c>
      <c r="C43" s="95" t="s">
        <v>10165</v>
      </c>
      <c r="D43" s="95" t="s">
        <v>10156</v>
      </c>
      <c r="E43" s="95" t="s">
        <v>10487</v>
      </c>
      <c r="F43" s="125">
        <v>1668.5215027927775</v>
      </c>
      <c r="G43" s="123">
        <v>6.2917291030841788E-2</v>
      </c>
      <c r="H43" s="95">
        <v>35</v>
      </c>
      <c r="I43" s="95">
        <v>247.89792488111777</v>
      </c>
      <c r="J43" s="95">
        <v>31.228777558414738</v>
      </c>
      <c r="K43" s="95">
        <v>203.19601592490844</v>
      </c>
      <c r="L43" s="95">
        <v>157.43191256617848</v>
      </c>
      <c r="M43" s="95">
        <v>40.666797288710214</v>
      </c>
      <c r="N43" s="95">
        <v>5.6649349881651601</v>
      </c>
      <c r="O43" s="95">
        <v>5.6649349881651601</v>
      </c>
      <c r="P43" s="95">
        <v>0</v>
      </c>
      <c r="Q43" s="95">
        <v>0</v>
      </c>
      <c r="R43" s="95">
        <v>138875.81217449243</v>
      </c>
      <c r="S43" s="95">
        <v>0</v>
      </c>
      <c r="T43" s="95">
        <v>0</v>
      </c>
      <c r="U43" s="95">
        <v>0</v>
      </c>
      <c r="V43" s="95">
        <v>1746.693724923452</v>
      </c>
      <c r="W43" s="95">
        <v>170.20797784207534</v>
      </c>
      <c r="X43" s="95">
        <v>63.169155872774866</v>
      </c>
      <c r="Y43" s="95">
        <v>3.9221819999999985</v>
      </c>
      <c r="Z43" s="95">
        <v>1509.3944092086019</v>
      </c>
      <c r="AA43" s="95">
        <v>-78.172222130674527</v>
      </c>
      <c r="AB43" s="95">
        <v>-17.719003431874039</v>
      </c>
      <c r="AC43" s="95">
        <v>0</v>
      </c>
      <c r="AD43" s="95">
        <v>0</v>
      </c>
      <c r="AE43" s="95">
        <v>-69.441628272884515</v>
      </c>
      <c r="AF43" s="95">
        <v>-56.412961314140162</v>
      </c>
      <c r="AG43" s="95">
        <v>-165.48149539692571</v>
      </c>
      <c r="AH43" s="95">
        <v>0</v>
      </c>
      <c r="AI43" s="95">
        <v>0</v>
      </c>
      <c r="AJ43" s="95">
        <v>0</v>
      </c>
      <c r="AK43" s="95">
        <v>-5.1790454273420418E-2</v>
      </c>
      <c r="AL43" s="95">
        <v>1668.5215027927775</v>
      </c>
      <c r="AM43" s="95">
        <v>87.160631704758558</v>
      </c>
      <c r="AN43" s="95">
        <v>17.719003431874039</v>
      </c>
      <c r="AO43" s="95">
        <v>0</v>
      </c>
      <c r="AP43" s="95">
        <v>0</v>
      </c>
      <c r="AQ43" s="95">
        <v>69.441628272884515</v>
      </c>
      <c r="AR43" s="95">
        <v>1284.0404083555995</v>
      </c>
      <c r="AS43" s="95">
        <v>121.91061508441086</v>
      </c>
      <c r="AT43" s="95">
        <v>121.91061508441086</v>
      </c>
      <c r="AU43" s="95">
        <v>0</v>
      </c>
      <c r="AV43" s="95">
        <v>0</v>
      </c>
      <c r="AW43" s="95">
        <v>199.19274214773105</v>
      </c>
      <c r="AX43" s="95">
        <v>69.462992309348493</v>
      </c>
      <c r="AY43" s="95">
        <v>54.0540624326594</v>
      </c>
      <c r="AZ43" s="95">
        <v>75.675687405723153</v>
      </c>
      <c r="BA43" s="95">
        <v>0</v>
      </c>
      <c r="BB43" s="95">
        <v>962.93705112345776</v>
      </c>
      <c r="BC43" s="95">
        <v>0</v>
      </c>
      <c r="BD43" s="95">
        <v>0</v>
      </c>
      <c r="BE43" s="95">
        <v>962.93705112345776</v>
      </c>
      <c r="BF43" s="95">
        <v>0</v>
      </c>
      <c r="BG43" s="95">
        <v>1371.2010400603581</v>
      </c>
      <c r="BH43" s="95">
        <v>1449.3732621910326</v>
      </c>
      <c r="BI43" s="95">
        <v>6.9550312590247812E-2</v>
      </c>
      <c r="BJ43" s="95">
        <v>6.2917291030841788E-2</v>
      </c>
    </row>
    <row r="44" spans="1:62" x14ac:dyDescent="0.35">
      <c r="A44" s="95" t="s">
        <v>10166</v>
      </c>
      <c r="B44" s="95" t="s">
        <v>10158</v>
      </c>
      <c r="C44" s="95" t="s">
        <v>10488</v>
      </c>
      <c r="D44" s="95" t="s">
        <v>9784</v>
      </c>
      <c r="E44" s="95" t="s">
        <v>10489</v>
      </c>
      <c r="F44" s="122">
        <v>723.45369067783167</v>
      </c>
      <c r="G44" s="123">
        <v>-3.4314462918854052E-2</v>
      </c>
      <c r="H44" s="95">
        <v>35</v>
      </c>
      <c r="I44" s="95">
        <v>53.434949867061647</v>
      </c>
      <c r="J44" s="95">
        <v>9.8674724272729701</v>
      </c>
      <c r="K44" s="95">
        <v>203.19601592490844</v>
      </c>
      <c r="L44" s="95">
        <v>156.30123214968162</v>
      </c>
      <c r="M44" s="95">
        <v>41.068256737273451</v>
      </c>
      <c r="N44" s="95">
        <v>6.3941559560987971</v>
      </c>
      <c r="O44" s="95">
        <v>5.7062571797666912</v>
      </c>
      <c r="P44" s="95">
        <v>0.35954417439824959</v>
      </c>
      <c r="Q44" s="95">
        <v>0.32835460193385579</v>
      </c>
      <c r="R44" s="95">
        <v>0</v>
      </c>
      <c r="S44" s="95">
        <v>0</v>
      </c>
      <c r="T44" s="95">
        <v>0</v>
      </c>
      <c r="U44" s="95">
        <v>0</v>
      </c>
      <c r="V44" s="95">
        <v>495.99177257880666</v>
      </c>
      <c r="W44" s="95">
        <v>170.20797784207534</v>
      </c>
      <c r="X44" s="95">
        <v>63.169155872774866</v>
      </c>
      <c r="Y44" s="95">
        <v>8.0028359999999985</v>
      </c>
      <c r="Z44" s="95">
        <v>254.61180286395646</v>
      </c>
      <c r="AA44" s="95">
        <v>227.46191809902501</v>
      </c>
      <c r="AB44" s="95">
        <v>3.3204335563956958E-3</v>
      </c>
      <c r="AC44" s="95">
        <v>0</v>
      </c>
      <c r="AD44" s="95">
        <v>0</v>
      </c>
      <c r="AE44" s="95">
        <v>0</v>
      </c>
      <c r="AF44" s="95">
        <v>-3.4242686196811674</v>
      </c>
      <c r="AG44" s="95">
        <v>0</v>
      </c>
      <c r="AH44" s="95">
        <v>0</v>
      </c>
      <c r="AI44" s="95">
        <v>0</v>
      </c>
      <c r="AJ44" s="95">
        <v>0</v>
      </c>
      <c r="AK44" s="95">
        <v>0.89336753261419655</v>
      </c>
      <c r="AL44" s="95">
        <v>723.45369067783167</v>
      </c>
      <c r="AM44" s="95">
        <v>0</v>
      </c>
      <c r="AN44" s="95">
        <v>0</v>
      </c>
      <c r="AO44" s="95">
        <v>0</v>
      </c>
      <c r="AP44" s="95">
        <v>0</v>
      </c>
      <c r="AQ44" s="95">
        <v>0</v>
      </c>
      <c r="AR44" s="95">
        <v>292.2487961207089</v>
      </c>
      <c r="AS44" s="95">
        <v>121.26923691659992</v>
      </c>
      <c r="AT44" s="95">
        <v>121.26923691659992</v>
      </c>
      <c r="AU44" s="95">
        <v>0</v>
      </c>
      <c r="AV44" s="95">
        <v>0</v>
      </c>
      <c r="AW44" s="95">
        <v>15.745957874478641</v>
      </c>
      <c r="AX44" s="95">
        <v>3.3426556891104111</v>
      </c>
      <c r="AY44" s="95">
        <v>5.1680425772367622</v>
      </c>
      <c r="AZ44" s="95">
        <v>7.2352596081314671</v>
      </c>
      <c r="BA44" s="95">
        <v>0</v>
      </c>
      <c r="BB44" s="95">
        <v>155.23360132963032</v>
      </c>
      <c r="BC44" s="95">
        <v>0</v>
      </c>
      <c r="BD44" s="95">
        <v>0</v>
      </c>
      <c r="BE44" s="95">
        <v>155.23360132963032</v>
      </c>
      <c r="BF44" s="95">
        <v>0</v>
      </c>
      <c r="BG44" s="95">
        <v>292.2487961207089</v>
      </c>
      <c r="BH44" s="95">
        <v>64.78687802168389</v>
      </c>
      <c r="BI44" s="95">
        <v>-9.7501076395649103E-2</v>
      </c>
      <c r="BJ44" s="95">
        <v>-3.4314462918854052E-2</v>
      </c>
    </row>
    <row r="45" spans="1:62" x14ac:dyDescent="0.35">
      <c r="A45" s="95" t="s">
        <v>10166</v>
      </c>
      <c r="B45" s="95" t="s">
        <v>10490</v>
      </c>
      <c r="C45" s="95" t="s">
        <v>9784</v>
      </c>
      <c r="D45" s="95" t="s">
        <v>9784</v>
      </c>
      <c r="E45" s="95" t="s">
        <v>10263</v>
      </c>
      <c r="F45" s="95">
        <f>(F36*V36+F44*V44)/(V36+V44)</f>
        <v>629.74939398003335</v>
      </c>
      <c r="G45" s="126">
        <f>(G36*V36+G44*V44)/(V36+V44)</f>
        <v>0.56772910729068182</v>
      </c>
      <c r="H45" s="95">
        <f>H36</f>
        <v>35</v>
      </c>
      <c r="I45" s="95">
        <f t="shared" ref="I45:U45" si="3">I36+I44</f>
        <v>105.02534970624356</v>
      </c>
      <c r="J45" s="95">
        <f t="shared" si="3"/>
        <v>19.636306260514441</v>
      </c>
      <c r="K45" s="95">
        <f t="shared" si="3"/>
        <v>465.51625996384348</v>
      </c>
      <c r="L45" s="95">
        <f t="shared" si="3"/>
        <v>359.47100783662802</v>
      </c>
      <c r="M45" s="95">
        <f t="shared" si="3"/>
        <v>93.551412365843206</v>
      </c>
      <c r="N45" s="95">
        <f t="shared" si="3"/>
        <v>13.629097597663035</v>
      </c>
      <c r="O45" s="95">
        <f t="shared" si="3"/>
        <v>12.941198821330929</v>
      </c>
      <c r="P45" s="95">
        <f t="shared" si="3"/>
        <v>0.35954417439824959</v>
      </c>
      <c r="Q45" s="95">
        <f t="shared" si="3"/>
        <v>0.32835460193385579</v>
      </c>
      <c r="R45" s="95">
        <f t="shared" si="3"/>
        <v>179276.11147761616</v>
      </c>
      <c r="S45" s="95">
        <f t="shared" si="3"/>
        <v>0</v>
      </c>
      <c r="T45" s="95">
        <f t="shared" si="3"/>
        <v>0</v>
      </c>
      <c r="U45" s="95">
        <f t="shared" si="3"/>
        <v>0</v>
      </c>
      <c r="V45" s="95">
        <f>(V36*V36+V44*V44)/(V36+V44)</f>
        <v>731.85130560061816</v>
      </c>
      <c r="W45" s="95">
        <f>(W36*V36+W44*V44)/(V36+V44)</f>
        <v>170.20797784207534</v>
      </c>
      <c r="X45" s="95">
        <f>(X36*V36+X44*V44)/(V36+V44)</f>
        <v>63.169155872774859</v>
      </c>
      <c r="Y45" s="95">
        <f>(Y36*V36+Y44*V44)/(V36+V44)</f>
        <v>19.567418866824084</v>
      </c>
      <c r="Z45" s="95">
        <f>(Z36*V36+Z44*V44)/(V36+V44)</f>
        <v>478.90675301894385</v>
      </c>
      <c r="AA45" s="95">
        <f>(AA36*V36+AA44*V44)/(V36+V44)</f>
        <v>-102.1019116205848</v>
      </c>
      <c r="AB45" s="95">
        <f>(AB36*V36+AB44*V44)/(V36+V44)</f>
        <v>1.2084712118845568E-3</v>
      </c>
      <c r="AC45" s="95">
        <f>(AC36*V36+AC44*V44)/(V36+V44)</f>
        <v>0</v>
      </c>
      <c r="AD45" s="95">
        <f>(AD36*V36+AD44*V44)/(V36+V44)</f>
        <v>0</v>
      </c>
      <c r="AE45" s="95">
        <f>(AE36*V36+AE44*V44)/(V36+V44)</f>
        <v>-37.35113436357986</v>
      </c>
      <c r="AF45" s="95">
        <f>(AF36*V36+AF44*V44)/(V36+V44)</f>
        <v>-36.78536955131797</v>
      </c>
      <c r="AG45" s="95">
        <f>(AG36*V36+AG44*V44)/(V36+V44)</f>
        <v>-136.29533474944435</v>
      </c>
      <c r="AH45" s="95">
        <f>(AH36*V36+AH44*V44)/(V36+V44)</f>
        <v>0</v>
      </c>
      <c r="AI45" s="95">
        <f>(AI36*V36+AI44*V44)/(V36+V44)</f>
        <v>0</v>
      </c>
      <c r="AJ45" s="95">
        <f>(AJ36*V36+AJ44*V44)/(V36+V44)</f>
        <v>0</v>
      </c>
      <c r="AK45" s="95">
        <f>(AK36*V36+AK44*V44)/(V36+V44)</f>
        <v>2.0675017695306521E-2</v>
      </c>
      <c r="AL45" s="95">
        <f>(AL36*V36+AL44*V44)/(V36+V44)</f>
        <v>629.74939398003335</v>
      </c>
      <c r="AM45" s="95">
        <f>(AM36*V36+AM44*V44)/(V36+V44)</f>
        <v>37.35113436357986</v>
      </c>
      <c r="AN45" s="95">
        <f>(AN36*V36+AN44*V44)/(V36+V44)</f>
        <v>0</v>
      </c>
      <c r="AO45" s="95">
        <f>(AO36*V36+AO44*V44)/(V36+V44)</f>
        <v>0</v>
      </c>
      <c r="AP45" s="95">
        <f>(AP36*V36+AP44*V44)/(V36+V44)</f>
        <v>0</v>
      </c>
      <c r="AQ45" s="95">
        <f>(AQ36*V36+AQ44*V44)/(V36+V44)</f>
        <v>37.35113436357986</v>
      </c>
      <c r="AR45" s="95">
        <f>(AR36*V36+AR44*V44)/(V36+V44)</f>
        <v>499.70046798410505</v>
      </c>
      <c r="AS45" s="95">
        <f>(AS36*V36+AS44*V44)/(V36+V44)</f>
        <v>116.10082310595291</v>
      </c>
      <c r="AT45" s="95">
        <f>(AT36*V36+AT44*V44)/(V36+V44)</f>
        <v>116.10082310595291</v>
      </c>
      <c r="AU45" s="95">
        <f>(AU36*V36+AU44*V44)/(V36+V44)</f>
        <v>0</v>
      </c>
      <c r="AV45" s="95">
        <f>(AV36*V36+AV44*V44)/(V36+V44)</f>
        <v>0</v>
      </c>
      <c r="AW45" s="95">
        <f>(AW36*V36+AW44*V44)/(V36+V44)</f>
        <v>55.351982969965405</v>
      </c>
      <c r="AX45" s="95">
        <f>(AX36*V36+AX44*V44)/(V36+V44)</f>
        <v>45.183453178230032</v>
      </c>
      <c r="AY45" s="95">
        <f>(AY36*V36+AY44*V44)/(V36+V44)</f>
        <v>4.2368874132230721</v>
      </c>
      <c r="AZ45" s="95">
        <f>(AZ36*V36+AZ44*V44)/(V36+V44)</f>
        <v>5.9316423785122989</v>
      </c>
      <c r="BA45" s="95">
        <f>(BA36*V36+BA44*V44)/(V36+V44)</f>
        <v>0</v>
      </c>
      <c r="BB45" s="95">
        <f>(BB36*V36+BB44*V44)/(V36+V44)</f>
        <v>328.24766190818673</v>
      </c>
      <c r="BC45" s="95">
        <f>(BC36*V36+BC44*V44)/(V36+V44)</f>
        <v>0</v>
      </c>
      <c r="BD45" s="95">
        <f>(BD36*V36+BD44*V44)/(V36+V44)</f>
        <v>0</v>
      </c>
      <c r="BE45" s="95">
        <f>(BE36*V36+BE44*V44)/(V36+V44)</f>
        <v>328.24766190818673</v>
      </c>
      <c r="BF45" s="95">
        <f>(BF36*V36+BF44*V44)/(V36+V44)</f>
        <v>0</v>
      </c>
      <c r="BG45" s="95">
        <f>(BG36*V36+BG44*V44)/(V36+V44)</f>
        <v>537.05160234768505</v>
      </c>
      <c r="BH45" s="95">
        <f>(BH36*V36+BH44*V44)/(V36+V44)</f>
        <v>639.15351396826975</v>
      </c>
      <c r="BI45" s="95">
        <f>(BI36*V36+BI44*V44)/(V36+V44)</f>
        <v>0.51500003207224221</v>
      </c>
      <c r="BJ45" s="95">
        <f>(BJ36*V36+BJ44*V44)/(V36+V44)</f>
        <v>0.56772910729068182</v>
      </c>
    </row>
    <row r="46" spans="1:62" x14ac:dyDescent="0.35">
      <c r="A46" s="95" t="s">
        <v>10456</v>
      </c>
      <c r="B46" s="95" t="s">
        <v>10158</v>
      </c>
      <c r="C46" s="95" t="s">
        <v>10164</v>
      </c>
      <c r="D46" s="95" t="s">
        <v>10150</v>
      </c>
      <c r="E46" s="95" t="s">
        <v>10507</v>
      </c>
      <c r="F46" s="122">
        <v>594.0007035922888</v>
      </c>
      <c r="G46" s="123">
        <v>0.16156358817535416</v>
      </c>
      <c r="H46" s="95">
        <v>35</v>
      </c>
      <c r="I46" s="95">
        <v>55.852592686872597</v>
      </c>
      <c r="J46" s="95">
        <v>10.263802505017681</v>
      </c>
      <c r="K46" s="95">
        <v>262.32024403893502</v>
      </c>
      <c r="L46" s="95">
        <v>201.81833451809382</v>
      </c>
      <c r="M46" s="95">
        <v>52.962748189039118</v>
      </c>
      <c r="N46" s="95">
        <v>8.1067902499474673</v>
      </c>
      <c r="O46" s="95">
        <v>7.2883567940112988</v>
      </c>
      <c r="P46" s="95">
        <v>0.39453705758145236</v>
      </c>
      <c r="Q46" s="95">
        <v>0.42389639835471704</v>
      </c>
      <c r="R46" s="95">
        <v>0</v>
      </c>
      <c r="S46" s="95">
        <v>31855.016227014494</v>
      </c>
      <c r="T46" s="95">
        <v>0</v>
      </c>
      <c r="U46" s="95">
        <v>0</v>
      </c>
      <c r="V46" s="95">
        <v>599.2216234902653</v>
      </c>
      <c r="W46" s="95">
        <v>170.20797784207534</v>
      </c>
      <c r="X46" s="95">
        <v>63.169155872774866</v>
      </c>
      <c r="Y46" s="95">
        <v>51.179202000000004</v>
      </c>
      <c r="Z46" s="95">
        <v>314.66528777541504</v>
      </c>
      <c r="AA46" s="95">
        <v>-5.2209198979765006</v>
      </c>
      <c r="AB46" s="95">
        <v>-2.209755902832922E-3</v>
      </c>
      <c r="AC46" s="95">
        <v>0</v>
      </c>
      <c r="AD46" s="95">
        <v>0</v>
      </c>
      <c r="AE46" s="95">
        <v>-39.314486247087615</v>
      </c>
      <c r="AF46" s="95">
        <v>-2.9100211734780719</v>
      </c>
      <c r="AG46" s="95">
        <v>-1.1970690066576513</v>
      </c>
      <c r="AH46" s="95">
        <v>0</v>
      </c>
      <c r="AI46" s="95">
        <v>0</v>
      </c>
      <c r="AJ46" s="95">
        <v>0</v>
      </c>
      <c r="AK46" s="95">
        <v>-1.6591979162642208E-2</v>
      </c>
      <c r="AL46" s="95">
        <v>594.0007035922888</v>
      </c>
      <c r="AM46" s="95">
        <v>39.316696002990447</v>
      </c>
      <c r="AN46" s="95">
        <v>2.209755902832922E-3</v>
      </c>
      <c r="AO46" s="95">
        <v>0</v>
      </c>
      <c r="AP46" s="95">
        <v>0</v>
      </c>
      <c r="AQ46" s="95">
        <v>39.314486247087615</v>
      </c>
      <c r="AR46" s="95">
        <v>201.09655692550325</v>
      </c>
      <c r="AS46" s="95">
        <v>112.57736308478839</v>
      </c>
      <c r="AT46" s="95">
        <v>112.57736308478839</v>
      </c>
      <c r="AU46" s="95">
        <v>0</v>
      </c>
      <c r="AV46" s="95">
        <v>0</v>
      </c>
      <c r="AW46" s="95">
        <v>13.712178306184811</v>
      </c>
      <c r="AX46" s="95">
        <v>2.9629243402961918</v>
      </c>
      <c r="AY46" s="95">
        <v>4.4788558191202572</v>
      </c>
      <c r="AZ46" s="95">
        <v>6.2703981467683603</v>
      </c>
      <c r="BA46" s="95">
        <v>0</v>
      </c>
      <c r="BB46" s="95">
        <v>74.807015534530038</v>
      </c>
      <c r="BC46" s="95">
        <v>0</v>
      </c>
      <c r="BD46" s="95">
        <v>0</v>
      </c>
      <c r="BE46" s="95">
        <v>74.807015534530038</v>
      </c>
      <c r="BF46" s="95">
        <v>0</v>
      </c>
      <c r="BG46" s="95">
        <v>240.4132529284937</v>
      </c>
      <c r="BH46" s="95">
        <v>245.63417282647021</v>
      </c>
      <c r="BI46" s="95">
        <v>0.30498719998486362</v>
      </c>
      <c r="BJ46" s="95">
        <v>0.16156358817535416</v>
      </c>
    </row>
    <row r="47" spans="1:62" x14ac:dyDescent="0.35">
      <c r="A47" s="95" t="s">
        <v>10456</v>
      </c>
      <c r="B47" s="95" t="s">
        <v>10158</v>
      </c>
      <c r="C47" s="95" t="s">
        <v>10164</v>
      </c>
      <c r="D47" s="95" t="s">
        <v>10151</v>
      </c>
      <c r="E47" s="95" t="s">
        <v>10508</v>
      </c>
      <c r="F47" s="122">
        <v>701.29980258262333</v>
      </c>
      <c r="G47" s="123">
        <v>-7.765726592052169E-2</v>
      </c>
      <c r="H47" s="95">
        <v>35</v>
      </c>
      <c r="I47" s="95">
        <v>55.852592686872597</v>
      </c>
      <c r="J47" s="95">
        <v>10.263802505017681</v>
      </c>
      <c r="K47" s="95">
        <v>262.32024403893502</v>
      </c>
      <c r="L47" s="95">
        <v>201.81833451809382</v>
      </c>
      <c r="M47" s="95">
        <v>52.962748189039118</v>
      </c>
      <c r="N47" s="95">
        <v>8.1067902499474673</v>
      </c>
      <c r="O47" s="95">
        <v>7.2883567940112988</v>
      </c>
      <c r="P47" s="95">
        <v>0.39453705758145236</v>
      </c>
      <c r="Q47" s="95">
        <v>0.42389639835471704</v>
      </c>
      <c r="R47" s="95">
        <v>0</v>
      </c>
      <c r="S47" s="95">
        <v>0</v>
      </c>
      <c r="T47" s="95">
        <v>7963.7540567536234</v>
      </c>
      <c r="U47" s="95">
        <v>0</v>
      </c>
      <c r="V47" s="95">
        <v>599.2216234902653</v>
      </c>
      <c r="W47" s="95">
        <v>170.20797784207534</v>
      </c>
      <c r="X47" s="95">
        <v>63.169155872774866</v>
      </c>
      <c r="Y47" s="95">
        <v>51.179202000000004</v>
      </c>
      <c r="Z47" s="95">
        <v>314.66528777541504</v>
      </c>
      <c r="AA47" s="95">
        <v>102.07817909235803</v>
      </c>
      <c r="AB47" s="95">
        <v>2.8223685229363414E-3</v>
      </c>
      <c r="AC47" s="95">
        <v>66.060387764305162</v>
      </c>
      <c r="AD47" s="95">
        <v>26.311870845564947</v>
      </c>
      <c r="AE47" s="95">
        <v>0</v>
      </c>
      <c r="AF47" s="95">
        <v>-2.9100211734780719</v>
      </c>
      <c r="AG47" s="95">
        <v>0</v>
      </c>
      <c r="AH47" s="95">
        <v>-25.589746997706712</v>
      </c>
      <c r="AI47" s="95">
        <v>0</v>
      </c>
      <c r="AJ47" s="95">
        <v>0</v>
      </c>
      <c r="AK47" s="95">
        <v>0.32440241443223294</v>
      </c>
      <c r="AL47" s="95">
        <v>701.29980258262333</v>
      </c>
      <c r="AM47" s="95">
        <v>0</v>
      </c>
      <c r="AN47" s="95">
        <v>0</v>
      </c>
      <c r="AO47" s="95">
        <v>0</v>
      </c>
      <c r="AP47" s="95">
        <v>0</v>
      </c>
      <c r="AQ47" s="95">
        <v>0</v>
      </c>
      <c r="AR47" s="95">
        <v>197.28244160860493</v>
      </c>
      <c r="AS47" s="95">
        <v>112.57736308478839</v>
      </c>
      <c r="AT47" s="95">
        <v>112.57736308478839</v>
      </c>
      <c r="AU47" s="95">
        <v>0</v>
      </c>
      <c r="AV47" s="95">
        <v>0</v>
      </c>
      <c r="AW47" s="95">
        <v>13.712178306184811</v>
      </c>
      <c r="AX47" s="95">
        <v>2.9629243402961918</v>
      </c>
      <c r="AY47" s="95">
        <v>4.4788558191202572</v>
      </c>
      <c r="AZ47" s="95">
        <v>6.2703981467683603</v>
      </c>
      <c r="BA47" s="95">
        <v>0</v>
      </c>
      <c r="BB47" s="95">
        <v>70.992900217631714</v>
      </c>
      <c r="BC47" s="95">
        <v>0</v>
      </c>
      <c r="BD47" s="95">
        <v>0</v>
      </c>
      <c r="BE47" s="95">
        <v>70.992900217631714</v>
      </c>
      <c r="BF47" s="95">
        <v>0</v>
      </c>
      <c r="BG47" s="95">
        <v>197.28244160860493</v>
      </c>
      <c r="BH47" s="95">
        <v>95.204262516246899</v>
      </c>
      <c r="BI47" s="95">
        <v>-0.17307605056849618</v>
      </c>
      <c r="BJ47" s="95">
        <v>-7.765726592052169E-2</v>
      </c>
    </row>
    <row r="48" spans="1:62" x14ac:dyDescent="0.35">
      <c r="A48" s="95" t="s">
        <v>10456</v>
      </c>
      <c r="B48" s="95" t="s">
        <v>10158</v>
      </c>
      <c r="C48" s="95" t="s">
        <v>10164</v>
      </c>
      <c r="D48" s="95" t="s">
        <v>10152</v>
      </c>
      <c r="E48" s="95" t="s">
        <v>10509</v>
      </c>
      <c r="F48" s="122">
        <v>608.92754397275326</v>
      </c>
      <c r="G48" s="123">
        <v>6.6255963953770453E-2</v>
      </c>
      <c r="H48" s="95">
        <v>35</v>
      </c>
      <c r="I48" s="95">
        <v>55.852592686872597</v>
      </c>
      <c r="J48" s="95">
        <v>10.263802505017681</v>
      </c>
      <c r="K48" s="95">
        <v>262.32024403893502</v>
      </c>
      <c r="L48" s="95">
        <v>201.81833451809382</v>
      </c>
      <c r="M48" s="95">
        <v>52.962748189039118</v>
      </c>
      <c r="N48" s="95">
        <v>8.1067902499474673</v>
      </c>
      <c r="O48" s="95">
        <v>7.2883567940112988</v>
      </c>
      <c r="P48" s="95">
        <v>0.39453705758145236</v>
      </c>
      <c r="Q48" s="95">
        <v>0.42389639835471704</v>
      </c>
      <c r="R48" s="95">
        <v>0</v>
      </c>
      <c r="S48" s="95">
        <v>0</v>
      </c>
      <c r="T48" s="95">
        <v>0</v>
      </c>
      <c r="U48" s="95">
        <v>7963754.0567536233</v>
      </c>
      <c r="V48" s="95">
        <v>599.2216234902653</v>
      </c>
      <c r="W48" s="95">
        <v>170.20797784207534</v>
      </c>
      <c r="X48" s="95">
        <v>63.169155872774866</v>
      </c>
      <c r="Y48" s="95">
        <v>51.179202000000004</v>
      </c>
      <c r="Z48" s="95">
        <v>314.66528777541504</v>
      </c>
      <c r="AA48" s="95">
        <v>9.7059204824879544</v>
      </c>
      <c r="AB48" s="95">
        <v>2.8223685229363414E-3</v>
      </c>
      <c r="AC48" s="95">
        <v>0</v>
      </c>
      <c r="AD48" s="95">
        <v>0</v>
      </c>
      <c r="AE48" s="95">
        <v>0</v>
      </c>
      <c r="AF48" s="95">
        <v>-2.9100211734780719</v>
      </c>
      <c r="AG48" s="95">
        <v>0</v>
      </c>
      <c r="AH48" s="95">
        <v>-25.589746997706712</v>
      </c>
      <c r="AI48" s="95">
        <v>0</v>
      </c>
      <c r="AJ48" s="95">
        <v>0</v>
      </c>
      <c r="AK48" s="95">
        <v>3.0845221445001989E-2</v>
      </c>
      <c r="AL48" s="95">
        <v>608.92754397275326</v>
      </c>
      <c r="AM48" s="95">
        <v>0</v>
      </c>
      <c r="AN48" s="95">
        <v>0</v>
      </c>
      <c r="AO48" s="95">
        <v>0</v>
      </c>
      <c r="AP48" s="95">
        <v>0</v>
      </c>
      <c r="AQ48" s="95">
        <v>0</v>
      </c>
      <c r="AR48" s="95">
        <v>199.71628966181967</v>
      </c>
      <c r="AS48" s="95">
        <v>112.57736308478839</v>
      </c>
      <c r="AT48" s="95">
        <v>112.57736308478839</v>
      </c>
      <c r="AU48" s="95">
        <v>0</v>
      </c>
      <c r="AV48" s="95">
        <v>0</v>
      </c>
      <c r="AW48" s="95">
        <v>13.712178306184811</v>
      </c>
      <c r="AX48" s="95">
        <v>2.9629243402961918</v>
      </c>
      <c r="AY48" s="95">
        <v>4.4788558191202572</v>
      </c>
      <c r="AZ48" s="95">
        <v>6.2703981467683603</v>
      </c>
      <c r="BA48" s="95">
        <v>0</v>
      </c>
      <c r="BB48" s="95">
        <v>73.426748270846474</v>
      </c>
      <c r="BC48" s="95">
        <v>0</v>
      </c>
      <c r="BD48" s="95">
        <v>0</v>
      </c>
      <c r="BE48" s="95">
        <v>73.426748270846474</v>
      </c>
      <c r="BF48" s="95">
        <v>0</v>
      </c>
      <c r="BG48" s="95">
        <v>199.71628966181967</v>
      </c>
      <c r="BH48" s="95">
        <v>190.01036917933172</v>
      </c>
      <c r="BI48" s="95">
        <v>0.12821586292261147</v>
      </c>
      <c r="BJ48" s="95">
        <v>6.6255963953770453E-2</v>
      </c>
    </row>
    <row r="49" spans="1:62" x14ac:dyDescent="0.35">
      <c r="A49" s="95" t="s">
        <v>10456</v>
      </c>
      <c r="B49" s="95" t="s">
        <v>10158</v>
      </c>
      <c r="C49" s="95" t="s">
        <v>10164</v>
      </c>
      <c r="D49" s="95" t="s">
        <v>10153</v>
      </c>
      <c r="E49" s="95" t="s">
        <v>10510</v>
      </c>
      <c r="F49" s="122">
        <v>576.71248612403474</v>
      </c>
      <c r="G49" s="123">
        <v>0.27732643094766435</v>
      </c>
      <c r="H49" s="95">
        <v>35</v>
      </c>
      <c r="I49" s="95">
        <v>55.887160187422708</v>
      </c>
      <c r="J49" s="95">
        <v>10.285078787457294</v>
      </c>
      <c r="K49" s="95">
        <v>262.32024403893502</v>
      </c>
      <c r="L49" s="95">
        <v>201.71003022777739</v>
      </c>
      <c r="M49" s="95">
        <v>53.001428292723567</v>
      </c>
      <c r="N49" s="95">
        <v>8.1764144365794884</v>
      </c>
      <c r="O49" s="95">
        <v>7.2883567940112988</v>
      </c>
      <c r="P49" s="95">
        <v>0.46416124421347338</v>
      </c>
      <c r="Q49" s="95">
        <v>0.42389639835471704</v>
      </c>
      <c r="R49" s="95">
        <v>0</v>
      </c>
      <c r="S49" s="95">
        <v>0</v>
      </c>
      <c r="T49" s="95">
        <v>0</v>
      </c>
      <c r="U49" s="95">
        <v>0</v>
      </c>
      <c r="V49" s="95">
        <v>541.41632057880668</v>
      </c>
      <c r="W49" s="95">
        <v>170.20797784207534</v>
      </c>
      <c r="X49" s="95">
        <v>63.169155872774866</v>
      </c>
      <c r="Y49" s="95">
        <v>53.427383999999996</v>
      </c>
      <c r="Z49" s="95">
        <v>254.61180286395646</v>
      </c>
      <c r="AA49" s="95">
        <v>35.296165545228064</v>
      </c>
      <c r="AB49" s="95">
        <v>3.3204335563956958E-3</v>
      </c>
      <c r="AC49" s="95">
        <v>0</v>
      </c>
      <c r="AD49" s="95">
        <v>0</v>
      </c>
      <c r="AE49" s="95">
        <v>0</v>
      </c>
      <c r="AF49" s="95">
        <v>-2.9100211734780719</v>
      </c>
      <c r="AG49" s="95">
        <v>0</v>
      </c>
      <c r="AH49" s="95">
        <v>0</v>
      </c>
      <c r="AI49" s="95">
        <v>0</v>
      </c>
      <c r="AJ49" s="95">
        <v>0</v>
      </c>
      <c r="AK49" s="95">
        <v>0.13862737370461739</v>
      </c>
      <c r="AL49" s="95">
        <v>576.71248612403474</v>
      </c>
      <c r="AM49" s="95">
        <v>0</v>
      </c>
      <c r="AN49" s="95">
        <v>0</v>
      </c>
      <c r="AO49" s="95">
        <v>0</v>
      </c>
      <c r="AP49" s="95">
        <v>0</v>
      </c>
      <c r="AQ49" s="95">
        <v>0</v>
      </c>
      <c r="AR49" s="95">
        <v>284.84558386891746</v>
      </c>
      <c r="AS49" s="95">
        <v>112.53191001088952</v>
      </c>
      <c r="AT49" s="95">
        <v>112.53191001088952</v>
      </c>
      <c r="AU49" s="95">
        <v>0</v>
      </c>
      <c r="AV49" s="95">
        <v>0</v>
      </c>
      <c r="AW49" s="95">
        <v>13.895263546859315</v>
      </c>
      <c r="AX49" s="95">
        <v>2.9629243402961918</v>
      </c>
      <c r="AY49" s="95">
        <v>4.555141336067968</v>
      </c>
      <c r="AZ49" s="95">
        <v>6.3771978704951549</v>
      </c>
      <c r="BA49" s="95">
        <v>0</v>
      </c>
      <c r="BB49" s="95">
        <v>158.41841031116863</v>
      </c>
      <c r="BC49" s="95">
        <v>0</v>
      </c>
      <c r="BD49" s="95">
        <v>0</v>
      </c>
      <c r="BE49" s="95">
        <v>158.41841031116863</v>
      </c>
      <c r="BF49" s="95">
        <v>0</v>
      </c>
      <c r="BG49" s="95">
        <v>284.84558386891746</v>
      </c>
      <c r="BH49" s="95">
        <v>249.54941832368939</v>
      </c>
      <c r="BI49" s="95">
        <v>0.62816261328305512</v>
      </c>
      <c r="BJ49" s="95">
        <v>0.27732643094766435</v>
      </c>
    </row>
    <row r="50" spans="1:62" x14ac:dyDescent="0.35">
      <c r="A50" s="95" t="s">
        <v>10456</v>
      </c>
      <c r="B50" s="95" t="s">
        <v>10158</v>
      </c>
      <c r="C50" s="95" t="s">
        <v>10164</v>
      </c>
      <c r="D50" s="95" t="s">
        <v>10154</v>
      </c>
      <c r="E50" s="95" t="s">
        <v>10511</v>
      </c>
      <c r="F50" s="122">
        <v>633.80970610513532</v>
      </c>
      <c r="G50" s="123">
        <v>0.21832945082144251</v>
      </c>
      <c r="H50" s="95">
        <v>35</v>
      </c>
      <c r="I50" s="95">
        <v>51.669504951800633</v>
      </c>
      <c r="J50" s="95">
        <v>9.7792946014840734</v>
      </c>
      <c r="K50" s="95">
        <v>262.32024403893502</v>
      </c>
      <c r="L50" s="95">
        <v>201.90734685954283</v>
      </c>
      <c r="M50" s="95">
        <v>52.874519070258756</v>
      </c>
      <c r="N50" s="95">
        <v>8.106007027278828</v>
      </c>
      <c r="O50" s="95">
        <v>7.2883567940112988</v>
      </c>
      <c r="P50" s="95">
        <v>0</v>
      </c>
      <c r="Q50" s="95">
        <v>0.8176502332675305</v>
      </c>
      <c r="R50" s="95">
        <v>0</v>
      </c>
      <c r="S50" s="95">
        <v>0</v>
      </c>
      <c r="T50" s="95">
        <v>0</v>
      </c>
      <c r="U50" s="95">
        <v>0</v>
      </c>
      <c r="V50" s="95">
        <v>598.51686099346364</v>
      </c>
      <c r="W50" s="95">
        <v>170.20797784207534</v>
      </c>
      <c r="X50" s="95">
        <v>63.169155872774866</v>
      </c>
      <c r="Y50" s="95">
        <v>46.286100000000005</v>
      </c>
      <c r="Z50" s="95">
        <v>318.85362727861343</v>
      </c>
      <c r="AA50" s="95">
        <v>35.292845111671681</v>
      </c>
      <c r="AB50" s="95">
        <v>0</v>
      </c>
      <c r="AC50" s="95">
        <v>0</v>
      </c>
      <c r="AD50" s="95">
        <v>0</v>
      </c>
      <c r="AE50" s="95">
        <v>0</v>
      </c>
      <c r="AF50" s="95">
        <v>-2.9100211734780719</v>
      </c>
      <c r="AG50" s="95">
        <v>0</v>
      </c>
      <c r="AH50" s="95">
        <v>0</v>
      </c>
      <c r="AI50" s="95">
        <v>0</v>
      </c>
      <c r="AJ50" s="95">
        <v>0</v>
      </c>
      <c r="AK50" s="95">
        <v>0.11068666652122759</v>
      </c>
      <c r="AL50" s="95">
        <v>633.80970610513532</v>
      </c>
      <c r="AM50" s="95">
        <v>0</v>
      </c>
      <c r="AN50" s="95">
        <v>0</v>
      </c>
      <c r="AO50" s="95">
        <v>0</v>
      </c>
      <c r="AP50" s="95">
        <v>0</v>
      </c>
      <c r="AQ50" s="95">
        <v>0</v>
      </c>
      <c r="AR50" s="95">
        <v>327.52579744951919</v>
      </c>
      <c r="AS50" s="95">
        <v>112.68115380056469</v>
      </c>
      <c r="AT50" s="95">
        <v>112.68115380056469</v>
      </c>
      <c r="AU50" s="95">
        <v>0</v>
      </c>
      <c r="AV50" s="95">
        <v>0</v>
      </c>
      <c r="AW50" s="95">
        <v>11.887299038084336</v>
      </c>
      <c r="AX50" s="95">
        <v>2.9629243402961918</v>
      </c>
      <c r="AY50" s="95">
        <v>3.7184894574117271</v>
      </c>
      <c r="AZ50" s="95">
        <v>5.2058852403764178</v>
      </c>
      <c r="BA50" s="95">
        <v>0</v>
      </c>
      <c r="BB50" s="95">
        <v>202.95734461087017</v>
      </c>
      <c r="BC50" s="95">
        <v>0</v>
      </c>
      <c r="BD50" s="95">
        <v>0</v>
      </c>
      <c r="BE50" s="95">
        <v>202.95734461087017</v>
      </c>
      <c r="BF50" s="95">
        <v>0</v>
      </c>
      <c r="BG50" s="95">
        <v>327.52579744951919</v>
      </c>
      <c r="BH50" s="95">
        <v>292.23295233784751</v>
      </c>
      <c r="BI50" s="95">
        <v>0.43399012343152238</v>
      </c>
      <c r="BJ50" s="95">
        <v>0.21832945082144251</v>
      </c>
    </row>
    <row r="51" spans="1:62" x14ac:dyDescent="0.35">
      <c r="A51" s="95" t="s">
        <v>10456</v>
      </c>
      <c r="B51" s="95" t="s">
        <v>10158</v>
      </c>
      <c r="C51" s="95" t="s">
        <v>10164</v>
      </c>
      <c r="D51" s="95" t="s">
        <v>10155</v>
      </c>
      <c r="E51" s="95" t="s">
        <v>10512</v>
      </c>
      <c r="F51" s="122">
        <v>576.13151329978371</v>
      </c>
      <c r="G51" s="127">
        <v>0.91222025070016877</v>
      </c>
      <c r="H51" s="95">
        <v>35</v>
      </c>
      <c r="I51" s="95">
        <v>51.590399839181906</v>
      </c>
      <c r="J51" s="95">
        <v>9.7688338332414713</v>
      </c>
      <c r="K51" s="95">
        <v>262.32024403893502</v>
      </c>
      <c r="L51" s="95">
        <v>203.16977568694642</v>
      </c>
      <c r="M51" s="95">
        <v>52.483155628569754</v>
      </c>
      <c r="N51" s="95">
        <v>7.2349416415642382</v>
      </c>
      <c r="O51" s="95">
        <v>7.2349416415642382</v>
      </c>
      <c r="P51" s="95">
        <v>0</v>
      </c>
      <c r="Q51" s="95">
        <v>0</v>
      </c>
      <c r="R51" s="95">
        <v>179276.11147761616</v>
      </c>
      <c r="S51" s="95">
        <v>0</v>
      </c>
      <c r="T51" s="95">
        <v>0</v>
      </c>
      <c r="U51" s="95">
        <v>0</v>
      </c>
      <c r="V51" s="95">
        <v>866.81084048350476</v>
      </c>
      <c r="W51" s="95">
        <v>170.20797784207534</v>
      </c>
      <c r="X51" s="95">
        <v>63.169155872774866</v>
      </c>
      <c r="Y51" s="95">
        <v>26.184707999999993</v>
      </c>
      <c r="Z51" s="95">
        <v>607.24899876865459</v>
      </c>
      <c r="AA51" s="95">
        <v>-290.67932718372106</v>
      </c>
      <c r="AB51" s="95">
        <v>0</v>
      </c>
      <c r="AC51" s="95">
        <v>0</v>
      </c>
      <c r="AD51" s="95">
        <v>0</v>
      </c>
      <c r="AE51" s="95">
        <v>-58.723565897185829</v>
      </c>
      <c r="AF51" s="95">
        <v>-55.874691942617595</v>
      </c>
      <c r="AG51" s="95">
        <v>-214.28393562906749</v>
      </c>
      <c r="AH51" s="95">
        <v>0</v>
      </c>
      <c r="AI51" s="95">
        <v>0</v>
      </c>
      <c r="AJ51" s="95">
        <v>0</v>
      </c>
      <c r="AK51" s="95">
        <v>-0.47868226670302344</v>
      </c>
      <c r="AL51" s="95">
        <v>576.13151329978371</v>
      </c>
      <c r="AM51" s="95">
        <v>58.723565897185829</v>
      </c>
      <c r="AN51" s="95">
        <v>0</v>
      </c>
      <c r="AO51" s="95">
        <v>0</v>
      </c>
      <c r="AP51" s="95">
        <v>0</v>
      </c>
      <c r="AQ51" s="95">
        <v>58.723565897185829</v>
      </c>
      <c r="AR51" s="95">
        <v>618.40493918634411</v>
      </c>
      <c r="AS51" s="95">
        <v>113.14344116327474</v>
      </c>
      <c r="AT51" s="95">
        <v>113.14344116327474</v>
      </c>
      <c r="AU51" s="95">
        <v>0</v>
      </c>
      <c r="AV51" s="95">
        <v>0</v>
      </c>
      <c r="AW51" s="95">
        <v>78.01466976902951</v>
      </c>
      <c r="AX51" s="95">
        <v>69.124883469022805</v>
      </c>
      <c r="AY51" s="95">
        <v>3.7040776250027903</v>
      </c>
      <c r="AZ51" s="95">
        <v>5.1857086750039052</v>
      </c>
      <c r="BA51" s="95">
        <v>0</v>
      </c>
      <c r="BB51" s="95">
        <v>427.24682825403983</v>
      </c>
      <c r="BC51" s="95">
        <v>0</v>
      </c>
      <c r="BD51" s="95">
        <v>0</v>
      </c>
      <c r="BE51" s="95">
        <v>427.24682825403983</v>
      </c>
      <c r="BF51" s="95">
        <v>0</v>
      </c>
      <c r="BG51" s="95">
        <v>677.12850508352994</v>
      </c>
      <c r="BH51" s="95">
        <v>967.807832267251</v>
      </c>
      <c r="BI51" s="95">
        <v>0.86547501035702812</v>
      </c>
      <c r="BJ51" s="95">
        <v>0.91222025070016877</v>
      </c>
    </row>
    <row r="52" spans="1:62" x14ac:dyDescent="0.35">
      <c r="A52" s="95" t="s">
        <v>10456</v>
      </c>
      <c r="B52" s="95" t="s">
        <v>10158</v>
      </c>
      <c r="C52" s="95" t="s">
        <v>10164</v>
      </c>
      <c r="D52" s="95" t="s">
        <v>10156</v>
      </c>
      <c r="E52" s="95" t="s">
        <v>10513</v>
      </c>
      <c r="F52" s="125">
        <v>1498.8482393218067</v>
      </c>
      <c r="G52" s="123">
        <v>0.17425301789179454</v>
      </c>
      <c r="H52" s="95">
        <v>35</v>
      </c>
      <c r="I52" s="95">
        <v>317.8265257132274</v>
      </c>
      <c r="J52" s="95">
        <v>34.561958928907011</v>
      </c>
      <c r="K52" s="95">
        <v>262.32024403893502</v>
      </c>
      <c r="L52" s="95">
        <v>203.16977568694642</v>
      </c>
      <c r="M52" s="95">
        <v>52.483155628569754</v>
      </c>
      <c r="N52" s="95">
        <v>7.2349416415642382</v>
      </c>
      <c r="O52" s="95">
        <v>7.2349416415642382</v>
      </c>
      <c r="P52" s="95">
        <v>0</v>
      </c>
      <c r="Q52" s="95">
        <v>0</v>
      </c>
      <c r="R52" s="95">
        <v>179276.11147761616</v>
      </c>
      <c r="S52" s="95">
        <v>0</v>
      </c>
      <c r="T52" s="95">
        <v>0</v>
      </c>
      <c r="U52" s="95">
        <v>0</v>
      </c>
      <c r="V52" s="95">
        <v>1769.2041807189403</v>
      </c>
      <c r="W52" s="95">
        <v>170.20797784207534</v>
      </c>
      <c r="X52" s="95">
        <v>63.169155872774866</v>
      </c>
      <c r="Y52" s="95">
        <v>26.184707999999993</v>
      </c>
      <c r="Z52" s="95">
        <v>1509.64233900409</v>
      </c>
      <c r="AA52" s="95">
        <v>-270.35594139713362</v>
      </c>
      <c r="AB52" s="95">
        <v>-17.966933227362066</v>
      </c>
      <c r="AC52" s="95">
        <v>0</v>
      </c>
      <c r="AD52" s="95">
        <v>0</v>
      </c>
      <c r="AE52" s="95">
        <v>-54.54079963064342</v>
      </c>
      <c r="AF52" s="95">
        <v>-55.874691942617595</v>
      </c>
      <c r="AG52" s="95">
        <v>-180.17638288166009</v>
      </c>
      <c r="AH52" s="95">
        <v>0</v>
      </c>
      <c r="AI52" s="95">
        <v>0</v>
      </c>
      <c r="AJ52" s="95">
        <v>0</v>
      </c>
      <c r="AK52" s="95">
        <v>-0.17908608841448315</v>
      </c>
      <c r="AL52" s="95">
        <v>1498.8482393218067</v>
      </c>
      <c r="AM52" s="95">
        <v>72.507732858005483</v>
      </c>
      <c r="AN52" s="95">
        <v>17.966933227362066</v>
      </c>
      <c r="AO52" s="95">
        <v>0</v>
      </c>
      <c r="AP52" s="95">
        <v>0</v>
      </c>
      <c r="AQ52" s="95">
        <v>54.54079963064342</v>
      </c>
      <c r="AR52" s="95">
        <v>1262.9574938125784</v>
      </c>
      <c r="AS52" s="95">
        <v>113.14344116327474</v>
      </c>
      <c r="AT52" s="95">
        <v>113.14344116327474</v>
      </c>
      <c r="AU52" s="95">
        <v>0</v>
      </c>
      <c r="AV52" s="95">
        <v>0</v>
      </c>
      <c r="AW52" s="95">
        <v>173.72480202596384</v>
      </c>
      <c r="AX52" s="95">
        <v>69.124883469022805</v>
      </c>
      <c r="AY52" s="95">
        <v>43.583299398725437</v>
      </c>
      <c r="AZ52" s="95">
        <v>61.016619158215605</v>
      </c>
      <c r="BA52" s="95">
        <v>0</v>
      </c>
      <c r="BB52" s="95">
        <v>976.08925062333992</v>
      </c>
      <c r="BC52" s="95">
        <v>0</v>
      </c>
      <c r="BD52" s="95">
        <v>0</v>
      </c>
      <c r="BE52" s="95">
        <v>976.08925062333992</v>
      </c>
      <c r="BF52" s="95">
        <v>0</v>
      </c>
      <c r="BG52" s="95">
        <v>1335.4652266705839</v>
      </c>
      <c r="BH52" s="95">
        <v>1605.8211680677175</v>
      </c>
      <c r="BI52" s="95">
        <v>0.17300709069667919</v>
      </c>
      <c r="BJ52" s="95">
        <v>0.17425301789179454</v>
      </c>
    </row>
    <row r="53" spans="1:62" x14ac:dyDescent="0.35">
      <c r="A53" s="95" t="s">
        <v>10456</v>
      </c>
      <c r="B53" s="95" t="s">
        <v>10158</v>
      </c>
      <c r="C53" s="95" t="s">
        <v>10479</v>
      </c>
      <c r="D53" s="95" t="s">
        <v>9784</v>
      </c>
      <c r="E53" s="95" t="s">
        <v>10514</v>
      </c>
      <c r="F53" s="122">
        <v>576.13151329978371</v>
      </c>
      <c r="G53" s="127">
        <v>0.91222025070016877</v>
      </c>
      <c r="H53" s="95">
        <v>35</v>
      </c>
      <c r="I53" s="95">
        <v>51.590399839181906</v>
      </c>
      <c r="J53" s="95">
        <v>9.7688338332414713</v>
      </c>
      <c r="K53" s="95">
        <v>262.32024403893502</v>
      </c>
      <c r="L53" s="95">
        <v>203.16977568694642</v>
      </c>
      <c r="M53" s="95">
        <v>52.483155628569754</v>
      </c>
      <c r="N53" s="95">
        <v>7.2349416415642382</v>
      </c>
      <c r="O53" s="95">
        <v>7.2349416415642382</v>
      </c>
      <c r="P53" s="95">
        <v>0</v>
      </c>
      <c r="Q53" s="95">
        <v>0</v>
      </c>
      <c r="R53" s="95">
        <v>179276.11147761616</v>
      </c>
      <c r="S53" s="95">
        <v>0</v>
      </c>
      <c r="T53" s="95">
        <v>0</v>
      </c>
      <c r="U53" s="95">
        <v>0</v>
      </c>
      <c r="V53" s="95">
        <v>866.81084048350476</v>
      </c>
      <c r="W53" s="95">
        <v>170.20797784207534</v>
      </c>
      <c r="X53" s="95">
        <v>63.169155872774866</v>
      </c>
      <c r="Y53" s="95">
        <v>26.184707999999993</v>
      </c>
      <c r="Z53" s="95">
        <v>607.24899876865459</v>
      </c>
      <c r="AA53" s="95">
        <v>-290.67932718372106</v>
      </c>
      <c r="AB53" s="95">
        <v>0</v>
      </c>
      <c r="AC53" s="95">
        <v>0</v>
      </c>
      <c r="AD53" s="95">
        <v>0</v>
      </c>
      <c r="AE53" s="95">
        <v>-58.723565897185829</v>
      </c>
      <c r="AF53" s="95">
        <v>-55.874691942617595</v>
      </c>
      <c r="AG53" s="95">
        <v>-214.28393562906749</v>
      </c>
      <c r="AH53" s="95">
        <v>0</v>
      </c>
      <c r="AI53" s="95">
        <v>0</v>
      </c>
      <c r="AJ53" s="95">
        <v>0</v>
      </c>
      <c r="AK53" s="95">
        <v>-0.47868226670302344</v>
      </c>
      <c r="AL53" s="95">
        <v>576.13151329978371</v>
      </c>
      <c r="AM53" s="95">
        <v>58.723565897185829</v>
      </c>
      <c r="AN53" s="95">
        <v>0</v>
      </c>
      <c r="AO53" s="95">
        <v>0</v>
      </c>
      <c r="AP53" s="95">
        <v>0</v>
      </c>
      <c r="AQ53" s="95">
        <v>58.723565897185829</v>
      </c>
      <c r="AR53" s="95">
        <v>618.40493918634411</v>
      </c>
      <c r="AS53" s="95">
        <v>113.14344116327474</v>
      </c>
      <c r="AT53" s="95">
        <v>113.14344116327474</v>
      </c>
      <c r="AU53" s="95">
        <v>0</v>
      </c>
      <c r="AV53" s="95">
        <v>0</v>
      </c>
      <c r="AW53" s="95">
        <v>78.01466976902951</v>
      </c>
      <c r="AX53" s="95">
        <v>69.124883469022805</v>
      </c>
      <c r="AY53" s="95">
        <v>3.7040776250027903</v>
      </c>
      <c r="AZ53" s="95">
        <v>5.1857086750039052</v>
      </c>
      <c r="BA53" s="95">
        <v>0</v>
      </c>
      <c r="BB53" s="95">
        <v>427.24682825403983</v>
      </c>
      <c r="BC53" s="95">
        <v>0</v>
      </c>
      <c r="BD53" s="95">
        <v>0</v>
      </c>
      <c r="BE53" s="95">
        <v>427.24682825403983</v>
      </c>
      <c r="BF53" s="95">
        <v>0</v>
      </c>
      <c r="BG53" s="95">
        <v>677.12850508352994</v>
      </c>
      <c r="BH53" s="95">
        <v>967.807832267251</v>
      </c>
      <c r="BI53" s="95">
        <v>0.86547501035702812</v>
      </c>
      <c r="BJ53" s="95">
        <v>0.91222025070016877</v>
      </c>
    </row>
    <row r="54" spans="1:62" x14ac:dyDescent="0.35">
      <c r="A54" s="95" t="s">
        <v>10456</v>
      </c>
      <c r="B54" s="95" t="s">
        <v>10158</v>
      </c>
      <c r="C54" s="95" t="s">
        <v>10165</v>
      </c>
      <c r="D54" s="95" t="s">
        <v>10150</v>
      </c>
      <c r="E54" s="95" t="s">
        <v>10515</v>
      </c>
      <c r="F54" s="122">
        <v>741.90839635863949</v>
      </c>
      <c r="G54" s="123">
        <v>-0.1152457009374994</v>
      </c>
      <c r="H54" s="95">
        <v>35</v>
      </c>
      <c r="I54" s="95">
        <v>49.277084607299486</v>
      </c>
      <c r="J54" s="95">
        <v>9.3947454869589908</v>
      </c>
      <c r="K54" s="95">
        <v>203.19601592490844</v>
      </c>
      <c r="L54" s="95">
        <v>156.38512579037456</v>
      </c>
      <c r="M54" s="95">
        <v>41.038294722740268</v>
      </c>
      <c r="N54" s="95">
        <v>6.3402243299390584</v>
      </c>
      <c r="O54" s="95">
        <v>5.7062571797666912</v>
      </c>
      <c r="P54" s="95">
        <v>0.30561254823851208</v>
      </c>
      <c r="Q54" s="95">
        <v>0.32835460193385579</v>
      </c>
      <c r="R54" s="95">
        <v>0</v>
      </c>
      <c r="S54" s="95">
        <v>24675.230111450815</v>
      </c>
      <c r="T54" s="95">
        <v>0</v>
      </c>
      <c r="U54" s="95">
        <v>0</v>
      </c>
      <c r="V54" s="95">
        <v>555.70568212174226</v>
      </c>
      <c r="W54" s="95">
        <v>170.20797784207534</v>
      </c>
      <c r="X54" s="95">
        <v>63.169155872774866</v>
      </c>
      <c r="Y54" s="95">
        <v>7.6660829999999995</v>
      </c>
      <c r="Z54" s="95">
        <v>314.66246540689212</v>
      </c>
      <c r="AA54" s="95">
        <v>186.20271423689724</v>
      </c>
      <c r="AB54" s="95">
        <v>0</v>
      </c>
      <c r="AC54" s="95">
        <v>0</v>
      </c>
      <c r="AD54" s="95">
        <v>0</v>
      </c>
      <c r="AE54" s="95">
        <v>-41.255883428571444</v>
      </c>
      <c r="AF54" s="95">
        <v>-3.4242686196811674</v>
      </c>
      <c r="AG54" s="95">
        <v>0</v>
      </c>
      <c r="AH54" s="95">
        <v>0</v>
      </c>
      <c r="AI54" s="95">
        <v>0</v>
      </c>
      <c r="AJ54" s="95">
        <v>0</v>
      </c>
      <c r="AK54" s="95">
        <v>0.59175381466651022</v>
      </c>
      <c r="AL54" s="95">
        <v>741.90839635863949</v>
      </c>
      <c r="AM54" s="95">
        <v>41.255883428571444</v>
      </c>
      <c r="AN54" s="95">
        <v>0</v>
      </c>
      <c r="AO54" s="95">
        <v>0</v>
      </c>
      <c r="AP54" s="95">
        <v>0</v>
      </c>
      <c r="AQ54" s="95">
        <v>41.255883428571444</v>
      </c>
      <c r="AR54" s="95">
        <v>209.10754304545037</v>
      </c>
      <c r="AS54" s="95">
        <v>121.31692748664076</v>
      </c>
      <c r="AT54" s="95">
        <v>121.31692748664076</v>
      </c>
      <c r="AU54" s="95">
        <v>0</v>
      </c>
      <c r="AV54" s="95">
        <v>0</v>
      </c>
      <c r="AW54" s="95">
        <v>13.513313508893525</v>
      </c>
      <c r="AX54" s="95">
        <v>3.3426556891104111</v>
      </c>
      <c r="AY54" s="95">
        <v>4.2377740915762976</v>
      </c>
      <c r="AZ54" s="95">
        <v>5.9328837282068161</v>
      </c>
      <c r="BA54" s="95">
        <v>0</v>
      </c>
      <c r="BB54" s="95">
        <v>74.277302049916059</v>
      </c>
      <c r="BC54" s="95">
        <v>0</v>
      </c>
      <c r="BD54" s="95">
        <v>0</v>
      </c>
      <c r="BE54" s="95">
        <v>74.277302049916059</v>
      </c>
      <c r="BF54" s="95">
        <v>0</v>
      </c>
      <c r="BG54" s="95">
        <v>250.36342647402182</v>
      </c>
      <c r="BH54" s="95">
        <v>64.160712237124585</v>
      </c>
      <c r="BI54" s="95">
        <v>-0.27172530113880805</v>
      </c>
      <c r="BJ54" s="95">
        <v>-0.1152457009374994</v>
      </c>
    </row>
    <row r="55" spans="1:62" x14ac:dyDescent="0.35">
      <c r="A55" s="95" t="s">
        <v>10456</v>
      </c>
      <c r="B55" s="95" t="s">
        <v>10158</v>
      </c>
      <c r="C55" s="95" t="s">
        <v>10165</v>
      </c>
      <c r="D55" s="95" t="s">
        <v>10151</v>
      </c>
      <c r="E55" s="95" t="s">
        <v>10516</v>
      </c>
      <c r="F55" s="125">
        <v>869.37859193253212</v>
      </c>
      <c r="G55" s="123">
        <v>-0.29691349211790041</v>
      </c>
      <c r="H55" s="95">
        <v>35</v>
      </c>
      <c r="I55" s="95">
        <v>49.277084607299486</v>
      </c>
      <c r="J55" s="95">
        <v>9.3947454869589908</v>
      </c>
      <c r="K55" s="95">
        <v>203.19601592490844</v>
      </c>
      <c r="L55" s="95">
        <v>156.38512579037456</v>
      </c>
      <c r="M55" s="95">
        <v>41.038294722740268</v>
      </c>
      <c r="N55" s="95">
        <v>6.3402243299390584</v>
      </c>
      <c r="O55" s="95">
        <v>5.7062571797666912</v>
      </c>
      <c r="P55" s="95">
        <v>0.30561254823851208</v>
      </c>
      <c r="Q55" s="95">
        <v>0.32835460193385579</v>
      </c>
      <c r="R55" s="95">
        <v>0</v>
      </c>
      <c r="S55" s="95">
        <v>0</v>
      </c>
      <c r="T55" s="95">
        <v>6168.8075278627039</v>
      </c>
      <c r="U55" s="95">
        <v>0</v>
      </c>
      <c r="V55" s="95">
        <v>555.70568212174226</v>
      </c>
      <c r="W55" s="95">
        <v>170.20797784207534</v>
      </c>
      <c r="X55" s="95">
        <v>63.169155872774866</v>
      </c>
      <c r="Y55" s="95">
        <v>7.6660829999999995</v>
      </c>
      <c r="Z55" s="95">
        <v>314.66246540689212</v>
      </c>
      <c r="AA55" s="95">
        <v>313.67290981078986</v>
      </c>
      <c r="AB55" s="95">
        <v>0</v>
      </c>
      <c r="AC55" s="95">
        <v>85.282070914437469</v>
      </c>
      <c r="AD55" s="95">
        <v>33.967872597857614</v>
      </c>
      <c r="AE55" s="95">
        <v>0</v>
      </c>
      <c r="AF55" s="95">
        <v>-3.4242686196811674</v>
      </c>
      <c r="AG55" s="95">
        <v>0</v>
      </c>
      <c r="AH55" s="95">
        <v>-33.035631366973881</v>
      </c>
      <c r="AI55" s="95">
        <v>0</v>
      </c>
      <c r="AJ55" s="95">
        <v>0</v>
      </c>
      <c r="AK55" s="95">
        <v>0.99685518387195415</v>
      </c>
      <c r="AL55" s="95">
        <v>869.37859193253212</v>
      </c>
      <c r="AM55" s="95">
        <v>0</v>
      </c>
      <c r="AN55" s="95">
        <v>0</v>
      </c>
      <c r="AO55" s="95">
        <v>0</v>
      </c>
      <c r="AP55" s="95">
        <v>0</v>
      </c>
      <c r="AQ55" s="95">
        <v>0</v>
      </c>
      <c r="AR55" s="95">
        <v>205.20514151445076</v>
      </c>
      <c r="AS55" s="95">
        <v>121.31692748664076</v>
      </c>
      <c r="AT55" s="95">
        <v>121.31692748664076</v>
      </c>
      <c r="AU55" s="95">
        <v>0</v>
      </c>
      <c r="AV55" s="95">
        <v>0</v>
      </c>
      <c r="AW55" s="95">
        <v>13.513313508893525</v>
      </c>
      <c r="AX55" s="95">
        <v>3.3426556891104111</v>
      </c>
      <c r="AY55" s="95">
        <v>4.2377740915762976</v>
      </c>
      <c r="AZ55" s="95">
        <v>5.9328837282068161</v>
      </c>
      <c r="BA55" s="95">
        <v>0</v>
      </c>
      <c r="BB55" s="95">
        <v>70.374900518916462</v>
      </c>
      <c r="BC55" s="95">
        <v>0</v>
      </c>
      <c r="BD55" s="95">
        <v>0</v>
      </c>
      <c r="BE55" s="95">
        <v>70.374900518916462</v>
      </c>
      <c r="BF55" s="95">
        <v>0</v>
      </c>
      <c r="BG55" s="95">
        <v>205.20514151445076</v>
      </c>
      <c r="BH55" s="95">
        <v>-108.4677682963391</v>
      </c>
      <c r="BI55" s="95">
        <v>-0.82034008527023172</v>
      </c>
      <c r="BJ55" s="95">
        <v>-0.29691349211790041</v>
      </c>
    </row>
    <row r="56" spans="1:62" x14ac:dyDescent="0.35">
      <c r="A56" s="95" t="s">
        <v>10456</v>
      </c>
      <c r="B56" s="95" t="s">
        <v>10158</v>
      </c>
      <c r="C56" s="95" t="s">
        <v>10165</v>
      </c>
      <c r="D56" s="95" t="s">
        <v>10152</v>
      </c>
      <c r="E56" s="95" t="s">
        <v>10517</v>
      </c>
      <c r="F56" s="122">
        <v>750.12864842023703</v>
      </c>
      <c r="G56" s="123">
        <v>-0.18095331015752786</v>
      </c>
      <c r="H56" s="95">
        <v>35</v>
      </c>
      <c r="I56" s="95">
        <v>49.277084607299486</v>
      </c>
      <c r="J56" s="95">
        <v>9.3947454869589908</v>
      </c>
      <c r="K56" s="95">
        <v>203.19601592490844</v>
      </c>
      <c r="L56" s="95">
        <v>156.38512579037456</v>
      </c>
      <c r="M56" s="95">
        <v>41.038294722740268</v>
      </c>
      <c r="N56" s="95">
        <v>6.3402243299390584</v>
      </c>
      <c r="O56" s="95">
        <v>5.7062571797666912</v>
      </c>
      <c r="P56" s="95">
        <v>0.30561254823851208</v>
      </c>
      <c r="Q56" s="95">
        <v>0.32835460193385579</v>
      </c>
      <c r="R56" s="95">
        <v>0</v>
      </c>
      <c r="S56" s="95">
        <v>0</v>
      </c>
      <c r="T56" s="95">
        <v>0</v>
      </c>
      <c r="U56" s="95">
        <v>6168807.5278627034</v>
      </c>
      <c r="V56" s="95">
        <v>555.70568212174226</v>
      </c>
      <c r="W56" s="95">
        <v>170.20797784207534</v>
      </c>
      <c r="X56" s="95">
        <v>63.169155872774866</v>
      </c>
      <c r="Y56" s="95">
        <v>7.6660829999999995</v>
      </c>
      <c r="Z56" s="95">
        <v>314.66246540689212</v>
      </c>
      <c r="AA56" s="95">
        <v>194.42296629849477</v>
      </c>
      <c r="AB56" s="95">
        <v>0</v>
      </c>
      <c r="AC56" s="95">
        <v>0</v>
      </c>
      <c r="AD56" s="95">
        <v>0</v>
      </c>
      <c r="AE56" s="95">
        <v>0</v>
      </c>
      <c r="AF56" s="95">
        <v>-3.4242686196811674</v>
      </c>
      <c r="AG56" s="95">
        <v>0</v>
      </c>
      <c r="AH56" s="95">
        <v>-33.035631366973881</v>
      </c>
      <c r="AI56" s="95">
        <v>0</v>
      </c>
      <c r="AJ56" s="95">
        <v>0</v>
      </c>
      <c r="AK56" s="95">
        <v>0.61787784585964245</v>
      </c>
      <c r="AL56" s="95">
        <v>750.12864842023703</v>
      </c>
      <c r="AM56" s="95">
        <v>0</v>
      </c>
      <c r="AN56" s="95">
        <v>0</v>
      </c>
      <c r="AO56" s="95">
        <v>0</v>
      </c>
      <c r="AP56" s="95">
        <v>0</v>
      </c>
      <c r="AQ56" s="95">
        <v>0</v>
      </c>
      <c r="AR56" s="95">
        <v>208.34716972975258</v>
      </c>
      <c r="AS56" s="95">
        <v>121.31692748664076</v>
      </c>
      <c r="AT56" s="95">
        <v>121.31692748664076</v>
      </c>
      <c r="AU56" s="95">
        <v>0</v>
      </c>
      <c r="AV56" s="95">
        <v>0</v>
      </c>
      <c r="AW56" s="95">
        <v>13.513313508893525</v>
      </c>
      <c r="AX56" s="95">
        <v>3.3426556891104111</v>
      </c>
      <c r="AY56" s="95">
        <v>4.2377740915762976</v>
      </c>
      <c r="AZ56" s="95">
        <v>5.9328837282068161</v>
      </c>
      <c r="BA56" s="95">
        <v>0</v>
      </c>
      <c r="BB56" s="95">
        <v>73.516928734218283</v>
      </c>
      <c r="BC56" s="95">
        <v>0</v>
      </c>
      <c r="BD56" s="95">
        <v>0</v>
      </c>
      <c r="BE56" s="95">
        <v>73.516928734218283</v>
      </c>
      <c r="BF56" s="95">
        <v>0</v>
      </c>
      <c r="BG56" s="95">
        <v>208.34716972975258</v>
      </c>
      <c r="BH56" s="95">
        <v>13.924203431257808</v>
      </c>
      <c r="BI56" s="95">
        <v>-0.43137735477954214</v>
      </c>
      <c r="BJ56" s="95">
        <v>-0.18095331015752786</v>
      </c>
    </row>
    <row r="57" spans="1:62" x14ac:dyDescent="0.35">
      <c r="A57" s="95" t="s">
        <v>10456</v>
      </c>
      <c r="B57" s="95" t="s">
        <v>10158</v>
      </c>
      <c r="C57" s="95" t="s">
        <v>10165</v>
      </c>
      <c r="D57" s="95" t="s">
        <v>10153</v>
      </c>
      <c r="E57" s="95" t="s">
        <v>10518</v>
      </c>
      <c r="F57" s="122">
        <v>723.45369067783167</v>
      </c>
      <c r="G57" s="123">
        <v>-3.4314462918854052E-2</v>
      </c>
      <c r="H57" s="95">
        <v>35</v>
      </c>
      <c r="I57" s="95">
        <v>53.434949867061647</v>
      </c>
      <c r="J57" s="95">
        <v>9.8674724272729701</v>
      </c>
      <c r="K57" s="95">
        <v>203.19601592490844</v>
      </c>
      <c r="L57" s="95">
        <v>156.30123214968162</v>
      </c>
      <c r="M57" s="95">
        <v>41.068256737273451</v>
      </c>
      <c r="N57" s="95">
        <v>6.3941559560987971</v>
      </c>
      <c r="O57" s="95">
        <v>5.7062571797666912</v>
      </c>
      <c r="P57" s="95">
        <v>0.35954417439824959</v>
      </c>
      <c r="Q57" s="95">
        <v>0.32835460193385579</v>
      </c>
      <c r="R57" s="95">
        <v>0</v>
      </c>
      <c r="S57" s="95">
        <v>0</v>
      </c>
      <c r="T57" s="95">
        <v>0</v>
      </c>
      <c r="U57" s="95">
        <v>0</v>
      </c>
      <c r="V57" s="95">
        <v>495.99177257880666</v>
      </c>
      <c r="W57" s="95">
        <v>170.20797784207534</v>
      </c>
      <c r="X57" s="95">
        <v>63.169155872774866</v>
      </c>
      <c r="Y57" s="95">
        <v>8.0028359999999985</v>
      </c>
      <c r="Z57" s="95">
        <v>254.61180286395646</v>
      </c>
      <c r="AA57" s="95">
        <v>227.46191809902501</v>
      </c>
      <c r="AB57" s="95">
        <v>3.3204335563956958E-3</v>
      </c>
      <c r="AC57" s="95">
        <v>0</v>
      </c>
      <c r="AD57" s="95">
        <v>0</v>
      </c>
      <c r="AE57" s="95">
        <v>0</v>
      </c>
      <c r="AF57" s="95">
        <v>-3.4242686196811674</v>
      </c>
      <c r="AG57" s="95">
        <v>0</v>
      </c>
      <c r="AH57" s="95">
        <v>0</v>
      </c>
      <c r="AI57" s="95">
        <v>0</v>
      </c>
      <c r="AJ57" s="95">
        <v>0</v>
      </c>
      <c r="AK57" s="95">
        <v>0.89336753261419655</v>
      </c>
      <c r="AL57" s="95">
        <v>723.45369067783167</v>
      </c>
      <c r="AM57" s="95">
        <v>0</v>
      </c>
      <c r="AN57" s="95">
        <v>0</v>
      </c>
      <c r="AO57" s="95">
        <v>0</v>
      </c>
      <c r="AP57" s="95">
        <v>0</v>
      </c>
      <c r="AQ57" s="95">
        <v>0</v>
      </c>
      <c r="AR57" s="95">
        <v>292.2487961207089</v>
      </c>
      <c r="AS57" s="95">
        <v>121.26923691659992</v>
      </c>
      <c r="AT57" s="95">
        <v>121.26923691659992</v>
      </c>
      <c r="AU57" s="95">
        <v>0</v>
      </c>
      <c r="AV57" s="95">
        <v>0</v>
      </c>
      <c r="AW57" s="95">
        <v>15.745957874478641</v>
      </c>
      <c r="AX57" s="95">
        <v>3.3426556891104111</v>
      </c>
      <c r="AY57" s="95">
        <v>5.1680425772367622</v>
      </c>
      <c r="AZ57" s="95">
        <v>7.2352596081314671</v>
      </c>
      <c r="BA57" s="95">
        <v>0</v>
      </c>
      <c r="BB57" s="95">
        <v>155.23360132963032</v>
      </c>
      <c r="BC57" s="95">
        <v>0</v>
      </c>
      <c r="BD57" s="95">
        <v>0</v>
      </c>
      <c r="BE57" s="95">
        <v>155.23360132963032</v>
      </c>
      <c r="BF57" s="95">
        <v>0</v>
      </c>
      <c r="BG57" s="95">
        <v>292.2487961207089</v>
      </c>
      <c r="BH57" s="95">
        <v>64.78687802168389</v>
      </c>
      <c r="BI57" s="95">
        <v>-9.7501076395649103E-2</v>
      </c>
      <c r="BJ57" s="95">
        <v>-3.4314462918854052E-2</v>
      </c>
    </row>
    <row r="58" spans="1:62" x14ac:dyDescent="0.35">
      <c r="A58" s="95" t="s">
        <v>10456</v>
      </c>
      <c r="B58" s="95" t="s">
        <v>10158</v>
      </c>
      <c r="C58" s="95" t="s">
        <v>10165</v>
      </c>
      <c r="D58" s="95" t="s">
        <v>10154</v>
      </c>
      <c r="E58" s="95" t="s">
        <v>10519</v>
      </c>
      <c r="F58" s="122">
        <v>786.62250865893225</v>
      </c>
      <c r="G58" s="123">
        <v>-5.9455573617687184E-2</v>
      </c>
      <c r="H58" s="95">
        <v>35</v>
      </c>
      <c r="I58" s="95">
        <v>49.263270601916389</v>
      </c>
      <c r="J58" s="95">
        <v>9.3930322796648991</v>
      </c>
      <c r="K58" s="95">
        <v>203.19601592490844</v>
      </c>
      <c r="L58" s="95">
        <v>156.4540756848703</v>
      </c>
      <c r="M58" s="95">
        <v>40.969951520749056</v>
      </c>
      <c r="N58" s="95">
        <v>6.339617637434511</v>
      </c>
      <c r="O58" s="95">
        <v>5.7062571797666912</v>
      </c>
      <c r="P58" s="95">
        <v>0</v>
      </c>
      <c r="Q58" s="95">
        <v>0.63336045766782012</v>
      </c>
      <c r="R58" s="95">
        <v>0</v>
      </c>
      <c r="S58" s="95">
        <v>0</v>
      </c>
      <c r="T58" s="95">
        <v>0</v>
      </c>
      <c r="U58" s="95">
        <v>0</v>
      </c>
      <c r="V58" s="95">
        <v>559.16391099346367</v>
      </c>
      <c r="W58" s="95">
        <v>170.20797784207534</v>
      </c>
      <c r="X58" s="95">
        <v>63.169155872774866</v>
      </c>
      <c r="Y58" s="95">
        <v>6.9331499999999995</v>
      </c>
      <c r="Z58" s="95">
        <v>318.85362727861343</v>
      </c>
      <c r="AA58" s="95">
        <v>227.45859766546857</v>
      </c>
      <c r="AB58" s="95">
        <v>0</v>
      </c>
      <c r="AC58" s="95">
        <v>0</v>
      </c>
      <c r="AD58" s="95">
        <v>0</v>
      </c>
      <c r="AE58" s="95">
        <v>0</v>
      </c>
      <c r="AF58" s="95">
        <v>-3.4242686196811674</v>
      </c>
      <c r="AG58" s="95">
        <v>0</v>
      </c>
      <c r="AH58" s="95">
        <v>0</v>
      </c>
      <c r="AI58" s="95">
        <v>0</v>
      </c>
      <c r="AJ58" s="95">
        <v>0</v>
      </c>
      <c r="AK58" s="95">
        <v>0.71336368228521319</v>
      </c>
      <c r="AL58" s="95">
        <v>786.62250865893225</v>
      </c>
      <c r="AM58" s="95">
        <v>0</v>
      </c>
      <c r="AN58" s="95">
        <v>0</v>
      </c>
      <c r="AO58" s="95">
        <v>0</v>
      </c>
      <c r="AP58" s="95">
        <v>0</v>
      </c>
      <c r="AQ58" s="95">
        <v>0</v>
      </c>
      <c r="AR58" s="95">
        <v>334.54313247118108</v>
      </c>
      <c r="AS58" s="95">
        <v>121.42581600066396</v>
      </c>
      <c r="AT58" s="95">
        <v>121.42581600066396</v>
      </c>
      <c r="AU58" s="95">
        <v>0</v>
      </c>
      <c r="AV58" s="95">
        <v>0</v>
      </c>
      <c r="AW58" s="95">
        <v>13.505515887728119</v>
      </c>
      <c r="AX58" s="95">
        <v>3.3426556891104111</v>
      </c>
      <c r="AY58" s="95">
        <v>4.2345250827573784</v>
      </c>
      <c r="AZ58" s="95">
        <v>5.928335115860329</v>
      </c>
      <c r="BA58" s="95">
        <v>0</v>
      </c>
      <c r="BB58" s="95">
        <v>199.61180058278902</v>
      </c>
      <c r="BC58" s="95">
        <v>0</v>
      </c>
      <c r="BD58" s="95">
        <v>0</v>
      </c>
      <c r="BE58" s="95">
        <v>199.61180058278902</v>
      </c>
      <c r="BF58" s="95">
        <v>0</v>
      </c>
      <c r="BG58" s="95">
        <v>334.54313247118108</v>
      </c>
      <c r="BH58" s="95">
        <v>107.08453480571251</v>
      </c>
      <c r="BI58" s="95">
        <v>-0.14667887855650524</v>
      </c>
      <c r="BJ58" s="95">
        <v>-5.9455573617687184E-2</v>
      </c>
    </row>
    <row r="59" spans="1:62" x14ac:dyDescent="0.35">
      <c r="A59" s="95" t="s">
        <v>10456</v>
      </c>
      <c r="B59" s="95" t="s">
        <v>10158</v>
      </c>
      <c r="C59" s="95" t="s">
        <v>10165</v>
      </c>
      <c r="D59" s="95" t="s">
        <v>10155</v>
      </c>
      <c r="E59" s="95" t="s">
        <v>10520</v>
      </c>
      <c r="F59" s="122">
        <v>743.67027202150575</v>
      </c>
      <c r="G59" s="123">
        <v>0.48357544842653055</v>
      </c>
      <c r="H59" s="95">
        <v>35</v>
      </c>
      <c r="I59" s="95">
        <v>49.201994950918497</v>
      </c>
      <c r="J59" s="95">
        <v>9.385432898505762</v>
      </c>
      <c r="K59" s="95">
        <v>203.19601592490844</v>
      </c>
      <c r="L59" s="95">
        <v>157.43191256617848</v>
      </c>
      <c r="M59" s="95">
        <v>40.666797288710214</v>
      </c>
      <c r="N59" s="95">
        <v>5.6649349881651601</v>
      </c>
      <c r="O59" s="95">
        <v>5.6649349881651601</v>
      </c>
      <c r="P59" s="95">
        <v>0</v>
      </c>
      <c r="Q59" s="95">
        <v>0</v>
      </c>
      <c r="R59" s="95">
        <v>138875.81217449243</v>
      </c>
      <c r="S59" s="95">
        <v>0</v>
      </c>
      <c r="T59" s="95">
        <v>0</v>
      </c>
      <c r="U59" s="95">
        <v>0</v>
      </c>
      <c r="V59" s="95">
        <v>844.54831448350478</v>
      </c>
      <c r="W59" s="95">
        <v>170.20797784207534</v>
      </c>
      <c r="X59" s="95">
        <v>63.169155872774866</v>
      </c>
      <c r="Y59" s="95">
        <v>3.9221819999999985</v>
      </c>
      <c r="Z59" s="95">
        <v>607.24899876865459</v>
      </c>
      <c r="AA59" s="95">
        <v>-100.87804246199903</v>
      </c>
      <c r="AB59" s="95">
        <v>0</v>
      </c>
      <c r="AC59" s="95">
        <v>0</v>
      </c>
      <c r="AD59" s="95">
        <v>0</v>
      </c>
      <c r="AE59" s="95">
        <v>-75.362518746797534</v>
      </c>
      <c r="AF59" s="95">
        <v>-56.412961314140162</v>
      </c>
      <c r="AG59" s="95">
        <v>-199.98542868621126</v>
      </c>
      <c r="AH59" s="95">
        <v>0</v>
      </c>
      <c r="AI59" s="95">
        <v>0</v>
      </c>
      <c r="AJ59" s="95">
        <v>0</v>
      </c>
      <c r="AK59" s="95">
        <v>-0.16612302806024193</v>
      </c>
      <c r="AL59" s="95">
        <v>743.67027202150575</v>
      </c>
      <c r="AM59" s="95">
        <v>75.362518746797534</v>
      </c>
      <c r="AN59" s="95">
        <v>0</v>
      </c>
      <c r="AO59" s="95">
        <v>0</v>
      </c>
      <c r="AP59" s="95">
        <v>0</v>
      </c>
      <c r="AQ59" s="95">
        <v>75.362518746797534</v>
      </c>
      <c r="AR59" s="95">
        <v>625.62912283413766</v>
      </c>
      <c r="AS59" s="95">
        <v>121.91061508441086</v>
      </c>
      <c r="AT59" s="95">
        <v>121.91061508441086</v>
      </c>
      <c r="AU59" s="95">
        <v>0</v>
      </c>
      <c r="AV59" s="95">
        <v>0</v>
      </c>
      <c r="AW59" s="95">
        <v>79.591264110184767</v>
      </c>
      <c r="AX59" s="95">
        <v>69.462992309348493</v>
      </c>
      <c r="AY59" s="95">
        <v>4.2201132503484429</v>
      </c>
      <c r="AZ59" s="95">
        <v>5.90815855048782</v>
      </c>
      <c r="BA59" s="95">
        <v>0</v>
      </c>
      <c r="BB59" s="95">
        <v>424.12724363954203</v>
      </c>
      <c r="BC59" s="95">
        <v>0</v>
      </c>
      <c r="BD59" s="95">
        <v>0</v>
      </c>
      <c r="BE59" s="95">
        <v>424.12724363954203</v>
      </c>
      <c r="BF59" s="95">
        <v>0</v>
      </c>
      <c r="BG59" s="95">
        <v>700.99164158093515</v>
      </c>
      <c r="BH59" s="95">
        <v>801.86968404293418</v>
      </c>
      <c r="BI59" s="95">
        <v>0.59221289125794896</v>
      </c>
      <c r="BJ59" s="95">
        <v>0.48357544842653055</v>
      </c>
    </row>
    <row r="60" spans="1:62" x14ac:dyDescent="0.35">
      <c r="A60" s="95" t="s">
        <v>10456</v>
      </c>
      <c r="B60" s="95" t="s">
        <v>10158</v>
      </c>
      <c r="C60" s="95" t="s">
        <v>10165</v>
      </c>
      <c r="D60" s="95" t="s">
        <v>10156</v>
      </c>
      <c r="E60" s="95" t="s">
        <v>10521</v>
      </c>
      <c r="F60" s="125">
        <v>1668.5215027927775</v>
      </c>
      <c r="G60" s="123">
        <v>6.2917291030841788E-2</v>
      </c>
      <c r="H60" s="95">
        <v>35</v>
      </c>
      <c r="I60" s="95">
        <v>247.89792488111777</v>
      </c>
      <c r="J60" s="95">
        <v>31.228777558414738</v>
      </c>
      <c r="K60" s="95">
        <v>203.19601592490844</v>
      </c>
      <c r="L60" s="95">
        <v>157.43191256617848</v>
      </c>
      <c r="M60" s="95">
        <v>40.666797288710214</v>
      </c>
      <c r="N60" s="95">
        <v>5.6649349881651601</v>
      </c>
      <c r="O60" s="95">
        <v>5.6649349881651601</v>
      </c>
      <c r="P60" s="95">
        <v>0</v>
      </c>
      <c r="Q60" s="95">
        <v>0</v>
      </c>
      <c r="R60" s="95">
        <v>138875.81217449243</v>
      </c>
      <c r="S60" s="95">
        <v>0</v>
      </c>
      <c r="T60" s="95">
        <v>0</v>
      </c>
      <c r="U60" s="95">
        <v>0</v>
      </c>
      <c r="V60" s="95">
        <v>1746.693724923452</v>
      </c>
      <c r="W60" s="95">
        <v>170.20797784207534</v>
      </c>
      <c r="X60" s="95">
        <v>63.169155872774866</v>
      </c>
      <c r="Y60" s="95">
        <v>3.9221819999999985</v>
      </c>
      <c r="Z60" s="95">
        <v>1509.3944092086019</v>
      </c>
      <c r="AA60" s="95">
        <v>-78.172222130674527</v>
      </c>
      <c r="AB60" s="95">
        <v>-17.719003431874039</v>
      </c>
      <c r="AC60" s="95">
        <v>0</v>
      </c>
      <c r="AD60" s="95">
        <v>0</v>
      </c>
      <c r="AE60" s="95">
        <v>-69.441628272884515</v>
      </c>
      <c r="AF60" s="95">
        <v>-56.412961314140162</v>
      </c>
      <c r="AG60" s="95">
        <v>-165.48149539692571</v>
      </c>
      <c r="AH60" s="95">
        <v>0</v>
      </c>
      <c r="AI60" s="95">
        <v>0</v>
      </c>
      <c r="AJ60" s="95">
        <v>0</v>
      </c>
      <c r="AK60" s="95">
        <v>-5.1790454273420418E-2</v>
      </c>
      <c r="AL60" s="95">
        <v>1668.5215027927775</v>
      </c>
      <c r="AM60" s="95">
        <v>87.160631704758558</v>
      </c>
      <c r="AN60" s="95">
        <v>17.719003431874039</v>
      </c>
      <c r="AO60" s="95">
        <v>0</v>
      </c>
      <c r="AP60" s="95">
        <v>0</v>
      </c>
      <c r="AQ60" s="95">
        <v>69.441628272884515</v>
      </c>
      <c r="AR60" s="95">
        <v>1284.0404083555995</v>
      </c>
      <c r="AS60" s="95">
        <v>121.91061508441086</v>
      </c>
      <c r="AT60" s="95">
        <v>121.91061508441086</v>
      </c>
      <c r="AU60" s="95">
        <v>0</v>
      </c>
      <c r="AV60" s="95">
        <v>0</v>
      </c>
      <c r="AW60" s="95">
        <v>199.19274214773105</v>
      </c>
      <c r="AX60" s="95">
        <v>69.462992309348493</v>
      </c>
      <c r="AY60" s="95">
        <v>54.0540624326594</v>
      </c>
      <c r="AZ60" s="95">
        <v>75.675687405723153</v>
      </c>
      <c r="BA60" s="95">
        <v>0</v>
      </c>
      <c r="BB60" s="95">
        <v>962.93705112345776</v>
      </c>
      <c r="BC60" s="95">
        <v>0</v>
      </c>
      <c r="BD60" s="95">
        <v>0</v>
      </c>
      <c r="BE60" s="95">
        <v>962.93705112345776</v>
      </c>
      <c r="BF60" s="95">
        <v>0</v>
      </c>
      <c r="BG60" s="95">
        <v>1371.2010400603581</v>
      </c>
      <c r="BH60" s="95">
        <v>1449.3732621910326</v>
      </c>
      <c r="BI60" s="95">
        <v>6.9550312590247812E-2</v>
      </c>
      <c r="BJ60" s="95">
        <v>6.2917291030841788E-2</v>
      </c>
    </row>
    <row r="61" spans="1:62" x14ac:dyDescent="0.35">
      <c r="A61" s="95" t="s">
        <v>10456</v>
      </c>
      <c r="B61" s="95" t="s">
        <v>10158</v>
      </c>
      <c r="C61" s="95" t="s">
        <v>10488</v>
      </c>
      <c r="D61" s="95" t="s">
        <v>9784</v>
      </c>
      <c r="E61" s="95" t="s">
        <v>10522</v>
      </c>
      <c r="F61" s="122">
        <v>723.45369067783167</v>
      </c>
      <c r="G61" s="123">
        <v>-3.4314462918854052E-2</v>
      </c>
      <c r="H61" s="95">
        <v>35</v>
      </c>
      <c r="I61" s="95">
        <v>53.434949867061647</v>
      </c>
      <c r="J61" s="95">
        <v>9.8674724272729701</v>
      </c>
      <c r="K61" s="95">
        <v>203.19601592490844</v>
      </c>
      <c r="L61" s="95">
        <v>156.30123214968162</v>
      </c>
      <c r="M61" s="95">
        <v>41.068256737273451</v>
      </c>
      <c r="N61" s="95">
        <v>6.3941559560987971</v>
      </c>
      <c r="O61" s="95">
        <v>5.7062571797666912</v>
      </c>
      <c r="P61" s="95">
        <v>0.35954417439824959</v>
      </c>
      <c r="Q61" s="95">
        <v>0.32835460193385579</v>
      </c>
      <c r="R61" s="95">
        <v>0</v>
      </c>
      <c r="S61" s="95">
        <v>0</v>
      </c>
      <c r="T61" s="95">
        <v>0</v>
      </c>
      <c r="U61" s="95">
        <v>0</v>
      </c>
      <c r="V61" s="95">
        <v>495.99177257880666</v>
      </c>
      <c r="W61" s="95">
        <v>170.20797784207534</v>
      </c>
      <c r="X61" s="95">
        <v>63.169155872774866</v>
      </c>
      <c r="Y61" s="95">
        <v>8.0028359999999985</v>
      </c>
      <c r="Z61" s="95">
        <v>254.61180286395646</v>
      </c>
      <c r="AA61" s="95">
        <v>227.46191809902501</v>
      </c>
      <c r="AB61" s="95">
        <v>3.3204335563956958E-3</v>
      </c>
      <c r="AC61" s="95">
        <v>0</v>
      </c>
      <c r="AD61" s="95">
        <v>0</v>
      </c>
      <c r="AE61" s="95">
        <v>0</v>
      </c>
      <c r="AF61" s="95">
        <v>-3.4242686196811674</v>
      </c>
      <c r="AG61" s="95">
        <v>0</v>
      </c>
      <c r="AH61" s="95">
        <v>0</v>
      </c>
      <c r="AI61" s="95">
        <v>0</v>
      </c>
      <c r="AJ61" s="95">
        <v>0</v>
      </c>
      <c r="AK61" s="95">
        <v>0.89336753261419655</v>
      </c>
      <c r="AL61" s="95">
        <v>723.45369067783167</v>
      </c>
      <c r="AM61" s="95">
        <v>0</v>
      </c>
      <c r="AN61" s="95">
        <v>0</v>
      </c>
      <c r="AO61" s="95">
        <v>0</v>
      </c>
      <c r="AP61" s="95">
        <v>0</v>
      </c>
      <c r="AQ61" s="95">
        <v>0</v>
      </c>
      <c r="AR61" s="95">
        <v>292.2487961207089</v>
      </c>
      <c r="AS61" s="95">
        <v>121.26923691659992</v>
      </c>
      <c r="AT61" s="95">
        <v>121.26923691659992</v>
      </c>
      <c r="AU61" s="95">
        <v>0</v>
      </c>
      <c r="AV61" s="95">
        <v>0</v>
      </c>
      <c r="AW61" s="95">
        <v>15.745957874478641</v>
      </c>
      <c r="AX61" s="95">
        <v>3.3426556891104111</v>
      </c>
      <c r="AY61" s="95">
        <v>5.1680425772367622</v>
      </c>
      <c r="AZ61" s="95">
        <v>7.2352596081314671</v>
      </c>
      <c r="BA61" s="95">
        <v>0</v>
      </c>
      <c r="BB61" s="95">
        <v>155.23360132963032</v>
      </c>
      <c r="BC61" s="95">
        <v>0</v>
      </c>
      <c r="BD61" s="95">
        <v>0</v>
      </c>
      <c r="BE61" s="95">
        <v>155.23360132963032</v>
      </c>
      <c r="BF61" s="95">
        <v>0</v>
      </c>
      <c r="BG61" s="95">
        <v>292.2487961207089</v>
      </c>
      <c r="BH61" s="95">
        <v>64.78687802168389</v>
      </c>
      <c r="BI61" s="95">
        <v>-9.7501076395649103E-2</v>
      </c>
      <c r="BJ61" s="95">
        <v>-3.4314462918854052E-2</v>
      </c>
    </row>
    <row r="62" spans="1:62" x14ac:dyDescent="0.35">
      <c r="A62" s="95" t="s">
        <v>10456</v>
      </c>
      <c r="B62" s="95" t="s">
        <v>10490</v>
      </c>
      <c r="C62" s="95" t="s">
        <v>9784</v>
      </c>
      <c r="D62" s="95" t="s">
        <v>9784</v>
      </c>
      <c r="E62" s="95" t="s">
        <v>10264</v>
      </c>
      <c r="F62" s="95">
        <f>(F53*V53+F61*V61)/(V53+V61)</f>
        <v>629.74939398003335</v>
      </c>
      <c r="G62" s="126">
        <f>(G53*V53+G61*V61)/(V53+V61)</f>
        <v>0.56772910729068182</v>
      </c>
      <c r="H62" s="95">
        <f>H53</f>
        <v>35</v>
      </c>
      <c r="I62" s="95">
        <f t="shared" ref="I62:U62" si="4">I53+I61</f>
        <v>105.02534970624356</v>
      </c>
      <c r="J62" s="95">
        <f t="shared" si="4"/>
        <v>19.636306260514441</v>
      </c>
      <c r="K62" s="95">
        <f t="shared" si="4"/>
        <v>465.51625996384348</v>
      </c>
      <c r="L62" s="95">
        <f t="shared" si="4"/>
        <v>359.47100783662802</v>
      </c>
      <c r="M62" s="95">
        <f t="shared" si="4"/>
        <v>93.551412365843206</v>
      </c>
      <c r="N62" s="95">
        <f t="shared" si="4"/>
        <v>13.629097597663035</v>
      </c>
      <c r="O62" s="95">
        <f t="shared" si="4"/>
        <v>12.941198821330929</v>
      </c>
      <c r="P62" s="95">
        <f t="shared" si="4"/>
        <v>0.35954417439824959</v>
      </c>
      <c r="Q62" s="95">
        <f t="shared" si="4"/>
        <v>0.32835460193385579</v>
      </c>
      <c r="R62" s="95">
        <f t="shared" si="4"/>
        <v>179276.11147761616</v>
      </c>
      <c r="S62" s="95">
        <f t="shared" si="4"/>
        <v>0</v>
      </c>
      <c r="T62" s="95">
        <f t="shared" si="4"/>
        <v>0</v>
      </c>
      <c r="U62" s="95">
        <f t="shared" si="4"/>
        <v>0</v>
      </c>
      <c r="V62" s="95">
        <f>(V53*V53+V61*V61)/(V53+V61)</f>
        <v>731.85130560061816</v>
      </c>
      <c r="W62" s="95">
        <f>(W53*V53+W61*V61)/(V53+V61)</f>
        <v>170.20797784207534</v>
      </c>
      <c r="X62" s="95">
        <f>(X53*V53+X61*V61)/(V53+V61)</f>
        <v>63.169155872774859</v>
      </c>
      <c r="Y62" s="95">
        <f>(Y53*V53+Y61*V61)/(V53+V61)</f>
        <v>19.567418866824084</v>
      </c>
      <c r="Z62" s="95">
        <f>(Z53*V53+Z61*V61)/(V53+V61)</f>
        <v>478.90675301894385</v>
      </c>
      <c r="AA62" s="95">
        <f>(AA53*V53+AA61*V61)/(V53+V61)</f>
        <v>-102.1019116205848</v>
      </c>
      <c r="AB62" s="95">
        <f>(AB53*V53+AB61*V61)/(V53+V61)</f>
        <v>1.2084712118845568E-3</v>
      </c>
      <c r="AC62" s="95">
        <f>(AC53*V53+AC61*V61)/(V53+V61)</f>
        <v>0</v>
      </c>
      <c r="AD62" s="95">
        <f>(AD53*V53+AD61*V61)/(V53+V61)</f>
        <v>0</v>
      </c>
      <c r="AE62" s="95">
        <f>(AE53*V53+AE61*V61)/(V53+V61)</f>
        <v>-37.35113436357986</v>
      </c>
      <c r="AF62" s="95">
        <f>(AF53*V53+AF61*V61)/(V53+V61)</f>
        <v>-36.78536955131797</v>
      </c>
      <c r="AG62" s="95">
        <f>(AG53*V53+AG61*V61)/(V53+V61)</f>
        <v>-136.29533474944435</v>
      </c>
      <c r="AH62" s="95">
        <f>(AH53*V53+AH61*V61)/(V53+V61)</f>
        <v>0</v>
      </c>
      <c r="AI62" s="95">
        <f>(AI53*V53+AI61*V61)/(V53+V61)</f>
        <v>0</v>
      </c>
      <c r="AJ62" s="95">
        <f>(AJ53*V53+AJ61*V61)/(V53+V61)</f>
        <v>0</v>
      </c>
      <c r="AK62" s="95">
        <f>(AK53*V53+AK61*V61)/(V53+V61)</f>
        <v>2.0675017695306521E-2</v>
      </c>
      <c r="AL62" s="95">
        <f>(AL53*V53+AL61*V61)/(V53+V61)</f>
        <v>629.74939398003335</v>
      </c>
      <c r="AM62" s="95">
        <f>(AM53*V53+AM61*V61)/(V53+V61)</f>
        <v>37.35113436357986</v>
      </c>
      <c r="AN62" s="95">
        <f>(AN53*V53+AN61*V61)/(V53+V61)</f>
        <v>0</v>
      </c>
      <c r="AO62" s="95">
        <f>(AO53*V53+AO61*V61)/(V53+V61)</f>
        <v>0</v>
      </c>
      <c r="AP62" s="95">
        <f>(AP53*V53+AP61*V61)/(V53+V61)</f>
        <v>0</v>
      </c>
      <c r="AQ62" s="95">
        <f>(AQ53*V53+AQ61*V61)/(V53+V61)</f>
        <v>37.35113436357986</v>
      </c>
      <c r="AR62" s="95">
        <f>(AR53*V53+AR61*V61)/(V53+V61)</f>
        <v>499.70046798410505</v>
      </c>
      <c r="AS62" s="95">
        <f>(AS53*V53+AS61*V61)/(V53+V61)</f>
        <v>116.10082310595291</v>
      </c>
      <c r="AT62" s="95">
        <f>(AT53*V53+AT61*V61)/(V53+V61)</f>
        <v>116.10082310595291</v>
      </c>
      <c r="AU62" s="95">
        <f>(AU53*V53+AU61*V61)/(V53+V61)</f>
        <v>0</v>
      </c>
      <c r="AV62" s="95">
        <f>(AV53*V53+AV61*V61)/(V53+V61)</f>
        <v>0</v>
      </c>
      <c r="AW62" s="95">
        <f>(AW53*V53+AW61*V61)/(V53+V61)</f>
        <v>55.351982969965405</v>
      </c>
      <c r="AX62" s="95">
        <f>(AX53*V53+AX61*V61)/(V53+V61)</f>
        <v>45.183453178230032</v>
      </c>
      <c r="AY62" s="95">
        <f>(AY53*V53+AY61*V61)/(V53+V61)</f>
        <v>4.2368874132230721</v>
      </c>
      <c r="AZ62" s="95">
        <f>(AZ53*V53+AZ61*V61)/(V53+V61)</f>
        <v>5.9316423785122989</v>
      </c>
      <c r="BA62" s="95">
        <f>(BA53*V53+BA61*V61)/(V53+V61)</f>
        <v>0</v>
      </c>
      <c r="BB62" s="95">
        <f>(BB53*V53+BB61*V61)/(V53+V61)</f>
        <v>328.24766190818673</v>
      </c>
      <c r="BC62" s="95">
        <f>(BC53*V53+BC61*V61)/(V53+V61)</f>
        <v>0</v>
      </c>
      <c r="BD62" s="95">
        <f>(BD53*V53+BD61*V61)/(V53+V61)</f>
        <v>0</v>
      </c>
      <c r="BE62" s="95">
        <f>(BE53*V53+BE61*V61)/(V53+V61)</f>
        <v>328.24766190818673</v>
      </c>
      <c r="BF62" s="95">
        <f>(BF53*V53+BF61*V61)/(V53+V61)</f>
        <v>0</v>
      </c>
      <c r="BG62" s="95">
        <f>(BG53*V53+BG61*V61)/(V53+V61)</f>
        <v>537.05160234768505</v>
      </c>
      <c r="BH62" s="95">
        <f>(BH53*V53+BH61*V61)/(V53+V61)</f>
        <v>639.15351396826975</v>
      </c>
      <c r="BI62" s="95">
        <f>(BI53*V53+BI61*V61)/(V53+V61)</f>
        <v>0.51500003207224221</v>
      </c>
      <c r="BJ62" s="95">
        <f>(BJ53*V53+BJ61*V61)/(V53+V61)</f>
        <v>0.56772910729068182</v>
      </c>
    </row>
    <row r="63" spans="1:62" x14ac:dyDescent="0.35">
      <c r="A63" s="95" t="s">
        <v>10457</v>
      </c>
      <c r="B63" s="95" t="s">
        <v>10158</v>
      </c>
      <c r="C63" s="95" t="s">
        <v>10164</v>
      </c>
      <c r="D63" s="95" t="s">
        <v>10150</v>
      </c>
      <c r="E63" s="95" t="s">
        <v>10523</v>
      </c>
      <c r="F63" s="122">
        <v>594.0007035922888</v>
      </c>
      <c r="G63" s="123">
        <v>-2.6653361991491556E-2</v>
      </c>
      <c r="H63" s="95">
        <v>35</v>
      </c>
      <c r="I63" s="95">
        <v>14.165254249278695</v>
      </c>
      <c r="J63" s="95">
        <v>5.6729737534066809</v>
      </c>
      <c r="K63" s="95">
        <v>262.32024403893502</v>
      </c>
      <c r="L63" s="95">
        <v>201.81833451809382</v>
      </c>
      <c r="M63" s="95">
        <v>52.962748189039118</v>
      </c>
      <c r="N63" s="95">
        <v>8.1067902499474673</v>
      </c>
      <c r="O63" s="95">
        <v>7.2883567940112988</v>
      </c>
      <c r="P63" s="95">
        <v>0.39453705758145236</v>
      </c>
      <c r="Q63" s="95">
        <v>0.42389639835471704</v>
      </c>
      <c r="R63" s="95">
        <v>0</v>
      </c>
      <c r="S63" s="95">
        <v>31855.016227014494</v>
      </c>
      <c r="T63" s="95">
        <v>0</v>
      </c>
      <c r="U63" s="95">
        <v>0</v>
      </c>
      <c r="V63" s="95">
        <v>599.2216234902653</v>
      </c>
      <c r="W63" s="95">
        <v>170.20797784207534</v>
      </c>
      <c r="X63" s="95">
        <v>63.169155872774866</v>
      </c>
      <c r="Y63" s="95">
        <v>51.179202000000004</v>
      </c>
      <c r="Z63" s="95">
        <v>314.66528777541504</v>
      </c>
      <c r="AA63" s="95">
        <v>-5.2209198979765006</v>
      </c>
      <c r="AB63" s="95">
        <v>-2.209755902832922E-3</v>
      </c>
      <c r="AC63" s="95">
        <v>0</v>
      </c>
      <c r="AD63" s="95">
        <v>0</v>
      </c>
      <c r="AE63" s="95">
        <v>-39.314486247087615</v>
      </c>
      <c r="AF63" s="95">
        <v>-2.9100211734780719</v>
      </c>
      <c r="AG63" s="95">
        <v>-1.1970690066576513</v>
      </c>
      <c r="AH63" s="95">
        <v>0</v>
      </c>
      <c r="AI63" s="95">
        <v>0</v>
      </c>
      <c r="AJ63" s="95">
        <v>0</v>
      </c>
      <c r="AK63" s="95">
        <v>-1.6591979162642208E-2</v>
      </c>
      <c r="AL63" s="95">
        <v>594.0007035922888</v>
      </c>
      <c r="AM63" s="95">
        <v>39.316696002990447</v>
      </c>
      <c r="AN63" s="95">
        <v>2.209755902832922E-3</v>
      </c>
      <c r="AO63" s="95">
        <v>0</v>
      </c>
      <c r="AP63" s="95">
        <v>0</v>
      </c>
      <c r="AQ63" s="95">
        <v>39.314486247087615</v>
      </c>
      <c r="AR63" s="95">
        <v>89.29555609840213</v>
      </c>
      <c r="AS63" s="95">
        <v>6.9753843071924848</v>
      </c>
      <c r="AT63" s="95">
        <v>6.9753843071924848</v>
      </c>
      <c r="AU63" s="95">
        <v>0</v>
      </c>
      <c r="AV63" s="95">
        <v>0</v>
      </c>
      <c r="AW63" s="95">
        <v>4.7800059872312524</v>
      </c>
      <c r="AX63" s="95">
        <v>2.9629243402961918</v>
      </c>
      <c r="AY63" s="95">
        <v>0.75711735288960891</v>
      </c>
      <c r="AZ63" s="95">
        <v>1.0599642940454523</v>
      </c>
      <c r="BA63" s="95">
        <v>0</v>
      </c>
      <c r="BB63" s="95">
        <v>77.540165803978397</v>
      </c>
      <c r="BC63" s="95">
        <v>0</v>
      </c>
      <c r="BD63" s="95">
        <v>0</v>
      </c>
      <c r="BE63" s="95">
        <v>77.540165803978397</v>
      </c>
      <c r="BF63" s="95">
        <v>0</v>
      </c>
      <c r="BG63" s="95">
        <v>128.61225210139258</v>
      </c>
      <c r="BH63" s="95">
        <v>133.83317199936909</v>
      </c>
      <c r="BI63" s="95">
        <v>-5.031414773448336E-2</v>
      </c>
      <c r="BJ63" s="95">
        <v>-2.6653361991491556E-2</v>
      </c>
    </row>
    <row r="64" spans="1:62" x14ac:dyDescent="0.35">
      <c r="A64" s="95" t="s">
        <v>10457</v>
      </c>
      <c r="B64" s="95" t="s">
        <v>10158</v>
      </c>
      <c r="C64" s="95" t="s">
        <v>10164</v>
      </c>
      <c r="D64" s="95" t="s">
        <v>10151</v>
      </c>
      <c r="E64" s="95" t="s">
        <v>10524</v>
      </c>
      <c r="F64" s="122">
        <v>701.29980258262333</v>
      </c>
      <c r="G64" s="123">
        <v>-0.23707696119974478</v>
      </c>
      <c r="H64" s="95">
        <v>35</v>
      </c>
      <c r="I64" s="95">
        <v>14.165254249278695</v>
      </c>
      <c r="J64" s="95">
        <v>5.6729737534066809</v>
      </c>
      <c r="K64" s="95">
        <v>262.32024403893502</v>
      </c>
      <c r="L64" s="95">
        <v>201.81833451809382</v>
      </c>
      <c r="M64" s="95">
        <v>52.962748189039118</v>
      </c>
      <c r="N64" s="95">
        <v>8.1067902499474673</v>
      </c>
      <c r="O64" s="95">
        <v>7.2883567940112988</v>
      </c>
      <c r="P64" s="95">
        <v>0.39453705758145236</v>
      </c>
      <c r="Q64" s="95">
        <v>0.42389639835471704</v>
      </c>
      <c r="R64" s="95">
        <v>0</v>
      </c>
      <c r="S64" s="95">
        <v>0</v>
      </c>
      <c r="T64" s="95">
        <v>7963.7540567536234</v>
      </c>
      <c r="U64" s="95">
        <v>0</v>
      </c>
      <c r="V64" s="95">
        <v>599.2216234902653</v>
      </c>
      <c r="W64" s="95">
        <v>170.20797784207534</v>
      </c>
      <c r="X64" s="95">
        <v>63.169155872774866</v>
      </c>
      <c r="Y64" s="95">
        <v>51.179202000000004</v>
      </c>
      <c r="Z64" s="95">
        <v>314.66528777541504</v>
      </c>
      <c r="AA64" s="95">
        <v>102.07817909235803</v>
      </c>
      <c r="AB64" s="95">
        <v>2.8223685229363414E-3</v>
      </c>
      <c r="AC64" s="95">
        <v>66.060387764305162</v>
      </c>
      <c r="AD64" s="95">
        <v>26.311870845564947</v>
      </c>
      <c r="AE64" s="95">
        <v>0</v>
      </c>
      <c r="AF64" s="95">
        <v>-2.9100211734780719</v>
      </c>
      <c r="AG64" s="95">
        <v>0</v>
      </c>
      <c r="AH64" s="95">
        <v>-25.589746997706712</v>
      </c>
      <c r="AI64" s="95">
        <v>0</v>
      </c>
      <c r="AJ64" s="95">
        <v>0</v>
      </c>
      <c r="AK64" s="95">
        <v>0.32440241443223294</v>
      </c>
      <c r="AL64" s="95">
        <v>701.29980258262333</v>
      </c>
      <c r="AM64" s="95">
        <v>0</v>
      </c>
      <c r="AN64" s="95">
        <v>0</v>
      </c>
      <c r="AO64" s="95">
        <v>0</v>
      </c>
      <c r="AP64" s="95">
        <v>0</v>
      </c>
      <c r="AQ64" s="95">
        <v>0</v>
      </c>
      <c r="AR64" s="95">
        <v>85.481440781503807</v>
      </c>
      <c r="AS64" s="95">
        <v>6.9753843071924848</v>
      </c>
      <c r="AT64" s="95">
        <v>6.9753843071924848</v>
      </c>
      <c r="AU64" s="95">
        <v>0</v>
      </c>
      <c r="AV64" s="95">
        <v>0</v>
      </c>
      <c r="AW64" s="95">
        <v>4.7800059872312524</v>
      </c>
      <c r="AX64" s="95">
        <v>2.9629243402961918</v>
      </c>
      <c r="AY64" s="95">
        <v>0.75711735288960891</v>
      </c>
      <c r="AZ64" s="95">
        <v>1.0599642940454523</v>
      </c>
      <c r="BA64" s="95">
        <v>0</v>
      </c>
      <c r="BB64" s="95">
        <v>73.726050487080073</v>
      </c>
      <c r="BC64" s="95">
        <v>0</v>
      </c>
      <c r="BD64" s="95">
        <v>0</v>
      </c>
      <c r="BE64" s="95">
        <v>73.726050487080073</v>
      </c>
      <c r="BF64" s="95">
        <v>0</v>
      </c>
      <c r="BG64" s="95">
        <v>85.481440781503807</v>
      </c>
      <c r="BH64" s="95">
        <v>-16.596738310854221</v>
      </c>
      <c r="BI64" s="95">
        <v>-0.52837739828784314</v>
      </c>
      <c r="BJ64" s="95">
        <v>-0.23707696119974478</v>
      </c>
    </row>
    <row r="65" spans="1:62" x14ac:dyDescent="0.35">
      <c r="A65" s="95" t="s">
        <v>10457</v>
      </c>
      <c r="B65" s="95" t="s">
        <v>10158</v>
      </c>
      <c r="C65" s="95" t="s">
        <v>10164</v>
      </c>
      <c r="D65" s="95" t="s">
        <v>10152</v>
      </c>
      <c r="E65" s="95" t="s">
        <v>10525</v>
      </c>
      <c r="F65" s="122">
        <v>608.92754397275326</v>
      </c>
      <c r="G65" s="123">
        <v>-0.11734716245054887</v>
      </c>
      <c r="H65" s="95">
        <v>35</v>
      </c>
      <c r="I65" s="95">
        <v>14.165254249278695</v>
      </c>
      <c r="J65" s="95">
        <v>5.6729737534066809</v>
      </c>
      <c r="K65" s="95">
        <v>262.32024403893502</v>
      </c>
      <c r="L65" s="95">
        <v>201.81833451809382</v>
      </c>
      <c r="M65" s="95">
        <v>52.962748189039118</v>
      </c>
      <c r="N65" s="95">
        <v>8.1067902499474673</v>
      </c>
      <c r="O65" s="95">
        <v>7.2883567940112988</v>
      </c>
      <c r="P65" s="95">
        <v>0.39453705758145236</v>
      </c>
      <c r="Q65" s="95">
        <v>0.42389639835471704</v>
      </c>
      <c r="R65" s="95">
        <v>0</v>
      </c>
      <c r="S65" s="95">
        <v>0</v>
      </c>
      <c r="T65" s="95">
        <v>0</v>
      </c>
      <c r="U65" s="95">
        <v>7963754.0567536233</v>
      </c>
      <c r="V65" s="95">
        <v>599.2216234902653</v>
      </c>
      <c r="W65" s="95">
        <v>170.20797784207534</v>
      </c>
      <c r="X65" s="95">
        <v>63.169155872774866</v>
      </c>
      <c r="Y65" s="95">
        <v>51.179202000000004</v>
      </c>
      <c r="Z65" s="95">
        <v>314.66528777541504</v>
      </c>
      <c r="AA65" s="95">
        <v>9.7059204824879544</v>
      </c>
      <c r="AB65" s="95">
        <v>2.8223685229363414E-3</v>
      </c>
      <c r="AC65" s="95">
        <v>0</v>
      </c>
      <c r="AD65" s="95">
        <v>0</v>
      </c>
      <c r="AE65" s="95">
        <v>0</v>
      </c>
      <c r="AF65" s="95">
        <v>-2.9100211734780719</v>
      </c>
      <c r="AG65" s="95">
        <v>0</v>
      </c>
      <c r="AH65" s="95">
        <v>-25.589746997706712</v>
      </c>
      <c r="AI65" s="95">
        <v>0</v>
      </c>
      <c r="AJ65" s="95">
        <v>0</v>
      </c>
      <c r="AK65" s="95">
        <v>3.0845221445001989E-2</v>
      </c>
      <c r="AL65" s="95">
        <v>608.92754397275326</v>
      </c>
      <c r="AM65" s="95">
        <v>0</v>
      </c>
      <c r="AN65" s="95">
        <v>0</v>
      </c>
      <c r="AO65" s="95">
        <v>0</v>
      </c>
      <c r="AP65" s="95">
        <v>0</v>
      </c>
      <c r="AQ65" s="95">
        <v>0</v>
      </c>
      <c r="AR65" s="95">
        <v>87.915288834718567</v>
      </c>
      <c r="AS65" s="95">
        <v>6.9753843071924848</v>
      </c>
      <c r="AT65" s="95">
        <v>6.9753843071924848</v>
      </c>
      <c r="AU65" s="95">
        <v>0</v>
      </c>
      <c r="AV65" s="95">
        <v>0</v>
      </c>
      <c r="AW65" s="95">
        <v>4.7800059872312524</v>
      </c>
      <c r="AX65" s="95">
        <v>2.9629243402961918</v>
      </c>
      <c r="AY65" s="95">
        <v>0.75711735288960891</v>
      </c>
      <c r="AZ65" s="95">
        <v>1.0599642940454523</v>
      </c>
      <c r="BA65" s="95">
        <v>0</v>
      </c>
      <c r="BB65" s="95">
        <v>76.159898540294833</v>
      </c>
      <c r="BC65" s="95">
        <v>0</v>
      </c>
      <c r="BD65" s="95">
        <v>0</v>
      </c>
      <c r="BE65" s="95">
        <v>76.159898540294833</v>
      </c>
      <c r="BF65" s="95">
        <v>0</v>
      </c>
      <c r="BG65" s="95">
        <v>87.915288834718567</v>
      </c>
      <c r="BH65" s="95">
        <v>78.209368352230612</v>
      </c>
      <c r="BI65" s="95">
        <v>-0.22708548479673549</v>
      </c>
      <c r="BJ65" s="95">
        <v>-0.11734716245054887</v>
      </c>
    </row>
    <row r="66" spans="1:62" x14ac:dyDescent="0.35">
      <c r="A66" s="95" t="s">
        <v>10457</v>
      </c>
      <c r="B66" s="95" t="s">
        <v>10158</v>
      </c>
      <c r="C66" s="95" t="s">
        <v>10164</v>
      </c>
      <c r="D66" s="95" t="s">
        <v>10153</v>
      </c>
      <c r="E66" s="95" t="s">
        <v>10526</v>
      </c>
      <c r="F66" s="122">
        <v>576.71248612403474</v>
      </c>
      <c r="G66" s="123">
        <v>8.789395576518437E-2</v>
      </c>
      <c r="H66" s="95">
        <v>35</v>
      </c>
      <c r="I66" s="95">
        <v>14.192003457080622</v>
      </c>
      <c r="J66" s="95">
        <v>5.6933555178283237</v>
      </c>
      <c r="K66" s="95">
        <v>262.32024403893502</v>
      </c>
      <c r="L66" s="95">
        <v>201.71003022777739</v>
      </c>
      <c r="M66" s="95">
        <v>53.001428292723567</v>
      </c>
      <c r="N66" s="95">
        <v>8.1764144365794884</v>
      </c>
      <c r="O66" s="95">
        <v>7.2883567940112988</v>
      </c>
      <c r="P66" s="95">
        <v>0.46416124421347338</v>
      </c>
      <c r="Q66" s="95">
        <v>0.42389639835471704</v>
      </c>
      <c r="R66" s="95">
        <v>0</v>
      </c>
      <c r="S66" s="95">
        <v>0</v>
      </c>
      <c r="T66" s="95">
        <v>0</v>
      </c>
      <c r="U66" s="95">
        <v>0</v>
      </c>
      <c r="V66" s="95">
        <v>541.41632057880668</v>
      </c>
      <c r="W66" s="95">
        <v>170.20797784207534</v>
      </c>
      <c r="X66" s="95">
        <v>63.169155872774866</v>
      </c>
      <c r="Y66" s="95">
        <v>53.427383999999996</v>
      </c>
      <c r="Z66" s="95">
        <v>254.61180286395646</v>
      </c>
      <c r="AA66" s="95">
        <v>35.296165545228064</v>
      </c>
      <c r="AB66" s="95">
        <v>3.3204335563956958E-3</v>
      </c>
      <c r="AC66" s="95">
        <v>0</v>
      </c>
      <c r="AD66" s="95">
        <v>0</v>
      </c>
      <c r="AE66" s="95">
        <v>0</v>
      </c>
      <c r="AF66" s="95">
        <v>-2.9100211734780719</v>
      </c>
      <c r="AG66" s="95">
        <v>0</v>
      </c>
      <c r="AH66" s="95">
        <v>0</v>
      </c>
      <c r="AI66" s="95">
        <v>0</v>
      </c>
      <c r="AJ66" s="95">
        <v>0</v>
      </c>
      <c r="AK66" s="95">
        <v>0.13862737370461739</v>
      </c>
      <c r="AL66" s="95">
        <v>576.71248612403474</v>
      </c>
      <c r="AM66" s="95">
        <v>0</v>
      </c>
      <c r="AN66" s="95">
        <v>0</v>
      </c>
      <c r="AO66" s="95">
        <v>0</v>
      </c>
      <c r="AP66" s="95">
        <v>0</v>
      </c>
      <c r="AQ66" s="95">
        <v>0</v>
      </c>
      <c r="AR66" s="95">
        <v>175.59751015379993</v>
      </c>
      <c r="AS66" s="95">
        <v>6.9740955614174842</v>
      </c>
      <c r="AT66" s="95">
        <v>6.9740955614174842</v>
      </c>
      <c r="AU66" s="95">
        <v>0</v>
      </c>
      <c r="AV66" s="95">
        <v>0</v>
      </c>
      <c r="AW66" s="95">
        <v>4.9596727103081761</v>
      </c>
      <c r="AX66" s="95">
        <v>2.9629243402961918</v>
      </c>
      <c r="AY66" s="95">
        <v>0.83197848750499381</v>
      </c>
      <c r="AZ66" s="95">
        <v>1.1647698825069912</v>
      </c>
      <c r="BA66" s="95">
        <v>0</v>
      </c>
      <c r="BB66" s="95">
        <v>163.66374188207428</v>
      </c>
      <c r="BC66" s="95">
        <v>0</v>
      </c>
      <c r="BD66" s="95">
        <v>0</v>
      </c>
      <c r="BE66" s="95">
        <v>163.66374188207428</v>
      </c>
      <c r="BF66" s="95">
        <v>0</v>
      </c>
      <c r="BG66" s="95">
        <v>175.59751015379993</v>
      </c>
      <c r="BH66" s="95">
        <v>140.30134460857187</v>
      </c>
      <c r="BI66" s="95">
        <v>0.19908559294754974</v>
      </c>
      <c r="BJ66" s="95">
        <v>8.789395576518437E-2</v>
      </c>
    </row>
    <row r="67" spans="1:62" x14ac:dyDescent="0.35">
      <c r="A67" s="95" t="s">
        <v>10457</v>
      </c>
      <c r="B67" s="95" t="s">
        <v>10158</v>
      </c>
      <c r="C67" s="95" t="s">
        <v>10164</v>
      </c>
      <c r="D67" s="95" t="s">
        <v>10154</v>
      </c>
      <c r="E67" s="95" t="s">
        <v>10527</v>
      </c>
      <c r="F67" s="122">
        <v>633.80970610513532</v>
      </c>
      <c r="G67" s="123">
        <v>4.5745749046291161E-2</v>
      </c>
      <c r="H67" s="95">
        <v>35</v>
      </c>
      <c r="I67" s="95">
        <v>10</v>
      </c>
      <c r="J67" s="95">
        <v>5.1905062408994906</v>
      </c>
      <c r="K67" s="95">
        <v>262.32024403893502</v>
      </c>
      <c r="L67" s="95">
        <v>201.90734685954283</v>
      </c>
      <c r="M67" s="95">
        <v>52.874519070258756</v>
      </c>
      <c r="N67" s="95">
        <v>8.106007027278828</v>
      </c>
      <c r="O67" s="95">
        <v>7.2883567940112988</v>
      </c>
      <c r="P67" s="95">
        <v>0</v>
      </c>
      <c r="Q67" s="95">
        <v>0.8176502332675305</v>
      </c>
      <c r="R67" s="95">
        <v>0</v>
      </c>
      <c r="S67" s="95">
        <v>0</v>
      </c>
      <c r="T67" s="95">
        <v>0</v>
      </c>
      <c r="U67" s="95">
        <v>0</v>
      </c>
      <c r="V67" s="95">
        <v>598.51686099346364</v>
      </c>
      <c r="W67" s="95">
        <v>170.20797784207534</v>
      </c>
      <c r="X67" s="95">
        <v>63.169155872774866</v>
      </c>
      <c r="Y67" s="95">
        <v>46.286100000000005</v>
      </c>
      <c r="Z67" s="95">
        <v>318.85362727861343</v>
      </c>
      <c r="AA67" s="95">
        <v>35.292845111671681</v>
      </c>
      <c r="AB67" s="95">
        <v>0</v>
      </c>
      <c r="AC67" s="95">
        <v>0</v>
      </c>
      <c r="AD67" s="95">
        <v>0</v>
      </c>
      <c r="AE67" s="95">
        <v>0</v>
      </c>
      <c r="AF67" s="95">
        <v>-2.9100211734780719</v>
      </c>
      <c r="AG67" s="95">
        <v>0</v>
      </c>
      <c r="AH67" s="95">
        <v>0</v>
      </c>
      <c r="AI67" s="95">
        <v>0</v>
      </c>
      <c r="AJ67" s="95">
        <v>0</v>
      </c>
      <c r="AK67" s="95">
        <v>0.11068666652122759</v>
      </c>
      <c r="AL67" s="95">
        <v>633.80970610513532</v>
      </c>
      <c r="AM67" s="95">
        <v>0</v>
      </c>
      <c r="AN67" s="95">
        <v>0</v>
      </c>
      <c r="AO67" s="95">
        <v>0</v>
      </c>
      <c r="AP67" s="95">
        <v>0</v>
      </c>
      <c r="AQ67" s="95">
        <v>0</v>
      </c>
      <c r="AR67" s="95">
        <v>218.14057214887418</v>
      </c>
      <c r="AS67" s="95">
        <v>6.9783239297174839</v>
      </c>
      <c r="AT67" s="95">
        <v>6.9783239297174839</v>
      </c>
      <c r="AU67" s="95">
        <v>0</v>
      </c>
      <c r="AV67" s="95">
        <v>0</v>
      </c>
      <c r="AW67" s="95">
        <v>2.9629243402961918</v>
      </c>
      <c r="AX67" s="95">
        <v>2.9629243402961918</v>
      </c>
      <c r="AY67" s="95">
        <v>0</v>
      </c>
      <c r="AZ67" s="95">
        <v>0</v>
      </c>
      <c r="BA67" s="95">
        <v>0</v>
      </c>
      <c r="BB67" s="95">
        <v>208.1993238788605</v>
      </c>
      <c r="BC67" s="95">
        <v>0</v>
      </c>
      <c r="BD67" s="95">
        <v>0</v>
      </c>
      <c r="BE67" s="95">
        <v>208.1993238788605</v>
      </c>
      <c r="BF67" s="95">
        <v>0</v>
      </c>
      <c r="BG67" s="95">
        <v>218.14057214887418</v>
      </c>
      <c r="BH67" s="95">
        <v>182.8477270372025</v>
      </c>
      <c r="BI67" s="95">
        <v>9.0932319026918604E-2</v>
      </c>
      <c r="BJ67" s="95">
        <v>4.5745749046291161E-2</v>
      </c>
    </row>
    <row r="68" spans="1:62" x14ac:dyDescent="0.35">
      <c r="A68" s="95" t="s">
        <v>10457</v>
      </c>
      <c r="B68" s="95" t="s">
        <v>10158</v>
      </c>
      <c r="C68" s="95" t="s">
        <v>10164</v>
      </c>
      <c r="D68" s="95" t="s">
        <v>10155</v>
      </c>
      <c r="E68" s="95" t="s">
        <v>10528</v>
      </c>
      <c r="F68" s="122">
        <v>571.73380863204352</v>
      </c>
      <c r="G68" s="123">
        <v>0.73678295747660505</v>
      </c>
      <c r="H68" s="95">
        <v>35</v>
      </c>
      <c r="I68" s="95">
        <v>10</v>
      </c>
      <c r="J68" s="95">
        <v>5.1890961632399231</v>
      </c>
      <c r="K68" s="95">
        <v>262.32024403893502</v>
      </c>
      <c r="L68" s="95">
        <v>203.16977568694642</v>
      </c>
      <c r="M68" s="95">
        <v>52.483155628569754</v>
      </c>
      <c r="N68" s="95">
        <v>7.2349416415642382</v>
      </c>
      <c r="O68" s="95">
        <v>7.2349416415642382</v>
      </c>
      <c r="P68" s="95">
        <v>0</v>
      </c>
      <c r="Q68" s="95">
        <v>0</v>
      </c>
      <c r="R68" s="95">
        <v>179276.11147761616</v>
      </c>
      <c r="S68" s="95">
        <v>0</v>
      </c>
      <c r="T68" s="95">
        <v>0</v>
      </c>
      <c r="U68" s="95">
        <v>0</v>
      </c>
      <c r="V68" s="95">
        <v>866.81084048350476</v>
      </c>
      <c r="W68" s="95">
        <v>170.20797784207534</v>
      </c>
      <c r="X68" s="95">
        <v>63.169155872774866</v>
      </c>
      <c r="Y68" s="95">
        <v>26.184707999999993</v>
      </c>
      <c r="Z68" s="95">
        <v>607.24899876865459</v>
      </c>
      <c r="AA68" s="95">
        <v>-295.07703185146124</v>
      </c>
      <c r="AB68" s="95">
        <v>0</v>
      </c>
      <c r="AC68" s="95">
        <v>0</v>
      </c>
      <c r="AD68" s="95">
        <v>0</v>
      </c>
      <c r="AE68" s="95">
        <v>-59.468209016637857</v>
      </c>
      <c r="AF68" s="95">
        <v>-55.874691942617595</v>
      </c>
      <c r="AG68" s="95">
        <v>-217.93699717735564</v>
      </c>
      <c r="AH68" s="95">
        <v>0</v>
      </c>
      <c r="AI68" s="95">
        <v>0</v>
      </c>
      <c r="AJ68" s="95">
        <v>0</v>
      </c>
      <c r="AK68" s="95">
        <v>-0.48592427891985313</v>
      </c>
      <c r="AL68" s="95">
        <v>571.73380863204352</v>
      </c>
      <c r="AM68" s="95">
        <v>59.468209016637857</v>
      </c>
      <c r="AN68" s="95">
        <v>0</v>
      </c>
      <c r="AO68" s="95">
        <v>0</v>
      </c>
      <c r="AP68" s="95">
        <v>0</v>
      </c>
      <c r="AQ68" s="95">
        <v>59.468209016637857</v>
      </c>
      <c r="AR68" s="95">
        <v>508.94748431383573</v>
      </c>
      <c r="AS68" s="95">
        <v>6.9913633979174845</v>
      </c>
      <c r="AT68" s="95">
        <v>6.9913633979174845</v>
      </c>
      <c r="AU68" s="95">
        <v>0</v>
      </c>
      <c r="AV68" s="95">
        <v>0</v>
      </c>
      <c r="AW68" s="95">
        <v>69.124883469022805</v>
      </c>
      <c r="AX68" s="95">
        <v>69.124883469022805</v>
      </c>
      <c r="AY68" s="95">
        <v>0</v>
      </c>
      <c r="AZ68" s="95">
        <v>0</v>
      </c>
      <c r="BA68" s="95">
        <v>0</v>
      </c>
      <c r="BB68" s="95">
        <v>432.83123744689544</v>
      </c>
      <c r="BC68" s="95">
        <v>0</v>
      </c>
      <c r="BD68" s="95">
        <v>0</v>
      </c>
      <c r="BE68" s="95">
        <v>432.83123744689544</v>
      </c>
      <c r="BF68" s="95">
        <v>0</v>
      </c>
      <c r="BG68" s="95">
        <v>568.41569333047357</v>
      </c>
      <c r="BH68" s="95">
        <v>863.49272518193482</v>
      </c>
      <c r="BI68" s="95">
        <v>0.6936919241817685</v>
      </c>
      <c r="BJ68" s="95">
        <v>0.73678295747660505</v>
      </c>
    </row>
    <row r="69" spans="1:62" x14ac:dyDescent="0.35">
      <c r="A69" s="95" t="s">
        <v>10457</v>
      </c>
      <c r="B69" s="95" t="s">
        <v>10158</v>
      </c>
      <c r="C69" s="95" t="s">
        <v>10164</v>
      </c>
      <c r="D69" s="95" t="s">
        <v>10156</v>
      </c>
      <c r="E69" s="95" t="s">
        <v>10529</v>
      </c>
      <c r="F69" s="125">
        <v>1494.7067069957552</v>
      </c>
      <c r="G69" s="123">
        <v>0.1049303019131702</v>
      </c>
      <c r="H69" s="95">
        <v>35</v>
      </c>
      <c r="I69" s="95">
        <v>276.23612587404546</v>
      </c>
      <c r="J69" s="95">
        <v>29.982221258905479</v>
      </c>
      <c r="K69" s="95">
        <v>262.32024403893502</v>
      </c>
      <c r="L69" s="95">
        <v>203.16977568694642</v>
      </c>
      <c r="M69" s="95">
        <v>52.483155628569754</v>
      </c>
      <c r="N69" s="95">
        <v>7.2349416415642382</v>
      </c>
      <c r="O69" s="95">
        <v>7.2349416415642382</v>
      </c>
      <c r="P69" s="95">
        <v>0</v>
      </c>
      <c r="Q69" s="95">
        <v>0</v>
      </c>
      <c r="R69" s="95">
        <v>179276.11147761616</v>
      </c>
      <c r="S69" s="95">
        <v>0</v>
      </c>
      <c r="T69" s="95">
        <v>0</v>
      </c>
      <c r="U69" s="95">
        <v>0</v>
      </c>
      <c r="V69" s="95">
        <v>1769.4603530606287</v>
      </c>
      <c r="W69" s="95">
        <v>170.20797784207534</v>
      </c>
      <c r="X69" s="95">
        <v>63.169155872774866</v>
      </c>
      <c r="Y69" s="95">
        <v>26.184707999999993</v>
      </c>
      <c r="Z69" s="95">
        <v>1509.8985113457786</v>
      </c>
      <c r="AA69" s="95">
        <v>-274.75364606487346</v>
      </c>
      <c r="AB69" s="95">
        <v>-18.223105569050698</v>
      </c>
      <c r="AC69" s="95">
        <v>0</v>
      </c>
      <c r="AD69" s="95">
        <v>0</v>
      </c>
      <c r="AE69" s="95">
        <v>-55.285442750095442</v>
      </c>
      <c r="AF69" s="95">
        <v>-55.874691942617595</v>
      </c>
      <c r="AG69" s="95">
        <v>-183.57327208825961</v>
      </c>
      <c r="AH69" s="95">
        <v>0</v>
      </c>
      <c r="AI69" s="95">
        <v>0</v>
      </c>
      <c r="AJ69" s="95">
        <v>0</v>
      </c>
      <c r="AK69" s="95">
        <v>-0.18196828727248987</v>
      </c>
      <c r="AL69" s="95">
        <v>1494.7067069957552</v>
      </c>
      <c r="AM69" s="95">
        <v>73.508548319146144</v>
      </c>
      <c r="AN69" s="95">
        <v>18.223105569050698</v>
      </c>
      <c r="AO69" s="95">
        <v>0</v>
      </c>
      <c r="AP69" s="95">
        <v>0</v>
      </c>
      <c r="AQ69" s="95">
        <v>55.285442750095442</v>
      </c>
      <c r="AR69" s="95">
        <v>1153.4763429984641</v>
      </c>
      <c r="AS69" s="95">
        <v>6.9913633979174845</v>
      </c>
      <c r="AT69" s="95">
        <v>6.9913633979174845</v>
      </c>
      <c r="AU69" s="95">
        <v>0</v>
      </c>
      <c r="AV69" s="95">
        <v>0</v>
      </c>
      <c r="AW69" s="95">
        <v>164.83501572595716</v>
      </c>
      <c r="AX69" s="95">
        <v>69.124883469022805</v>
      </c>
      <c r="AY69" s="95">
        <v>39.879221773722648</v>
      </c>
      <c r="AZ69" s="95">
        <v>55.830910483211703</v>
      </c>
      <c r="BA69" s="95">
        <v>0</v>
      </c>
      <c r="BB69" s="95">
        <v>981.6499638745895</v>
      </c>
      <c r="BC69" s="95">
        <v>0</v>
      </c>
      <c r="BD69" s="95">
        <v>0</v>
      </c>
      <c r="BE69" s="95">
        <v>981.6499638745895</v>
      </c>
      <c r="BF69" s="95">
        <v>0</v>
      </c>
      <c r="BG69" s="95">
        <v>1226.9848913176102</v>
      </c>
      <c r="BH69" s="95">
        <v>1501.7385373824836</v>
      </c>
      <c r="BI69" s="95">
        <v>0.10387454842704154</v>
      </c>
      <c r="BJ69" s="95">
        <v>0.1049303019131702</v>
      </c>
    </row>
    <row r="70" spans="1:62" x14ac:dyDescent="0.35">
      <c r="A70" s="95" t="s">
        <v>10457</v>
      </c>
      <c r="B70" s="95" t="s">
        <v>10158</v>
      </c>
      <c r="C70" s="95" t="s">
        <v>10479</v>
      </c>
      <c r="D70" s="95" t="s">
        <v>9784</v>
      </c>
      <c r="E70" s="95" t="s">
        <v>10530</v>
      </c>
      <c r="F70" s="122">
        <v>571.73380863204352</v>
      </c>
      <c r="G70" s="123">
        <v>0.73678295747660505</v>
      </c>
      <c r="H70" s="95">
        <v>35</v>
      </c>
      <c r="I70" s="95">
        <v>10</v>
      </c>
      <c r="J70" s="95">
        <v>5.1890961632399231</v>
      </c>
      <c r="K70" s="95">
        <v>262.32024403893502</v>
      </c>
      <c r="L70" s="95">
        <v>203.16977568694642</v>
      </c>
      <c r="M70" s="95">
        <v>52.483155628569754</v>
      </c>
      <c r="N70" s="95">
        <v>7.2349416415642382</v>
      </c>
      <c r="O70" s="95">
        <v>7.2349416415642382</v>
      </c>
      <c r="P70" s="95">
        <v>0</v>
      </c>
      <c r="Q70" s="95">
        <v>0</v>
      </c>
      <c r="R70" s="95">
        <v>179276.11147761616</v>
      </c>
      <c r="S70" s="95">
        <v>0</v>
      </c>
      <c r="T70" s="95">
        <v>0</v>
      </c>
      <c r="U70" s="95">
        <v>0</v>
      </c>
      <c r="V70" s="95">
        <v>866.81084048350476</v>
      </c>
      <c r="W70" s="95">
        <v>170.20797784207534</v>
      </c>
      <c r="X70" s="95">
        <v>63.169155872774866</v>
      </c>
      <c r="Y70" s="95">
        <v>26.184707999999993</v>
      </c>
      <c r="Z70" s="95">
        <v>607.24899876865459</v>
      </c>
      <c r="AA70" s="95">
        <v>-295.07703185146124</v>
      </c>
      <c r="AB70" s="95">
        <v>0</v>
      </c>
      <c r="AC70" s="95">
        <v>0</v>
      </c>
      <c r="AD70" s="95">
        <v>0</v>
      </c>
      <c r="AE70" s="95">
        <v>-59.468209016637857</v>
      </c>
      <c r="AF70" s="95">
        <v>-55.874691942617595</v>
      </c>
      <c r="AG70" s="95">
        <v>-217.93699717735564</v>
      </c>
      <c r="AH70" s="95">
        <v>0</v>
      </c>
      <c r="AI70" s="95">
        <v>0</v>
      </c>
      <c r="AJ70" s="95">
        <v>0</v>
      </c>
      <c r="AK70" s="95">
        <v>-0.48592427891985313</v>
      </c>
      <c r="AL70" s="95">
        <v>571.73380863204352</v>
      </c>
      <c r="AM70" s="95">
        <v>59.468209016637857</v>
      </c>
      <c r="AN70" s="95">
        <v>0</v>
      </c>
      <c r="AO70" s="95">
        <v>0</v>
      </c>
      <c r="AP70" s="95">
        <v>0</v>
      </c>
      <c r="AQ70" s="95">
        <v>59.468209016637857</v>
      </c>
      <c r="AR70" s="95">
        <v>508.94748431383573</v>
      </c>
      <c r="AS70" s="95">
        <v>6.9913633979174845</v>
      </c>
      <c r="AT70" s="95">
        <v>6.9913633979174845</v>
      </c>
      <c r="AU70" s="95">
        <v>0</v>
      </c>
      <c r="AV70" s="95">
        <v>0</v>
      </c>
      <c r="AW70" s="95">
        <v>69.124883469022805</v>
      </c>
      <c r="AX70" s="95">
        <v>69.124883469022805</v>
      </c>
      <c r="AY70" s="95">
        <v>0</v>
      </c>
      <c r="AZ70" s="95">
        <v>0</v>
      </c>
      <c r="BA70" s="95">
        <v>0</v>
      </c>
      <c r="BB70" s="95">
        <v>432.83123744689544</v>
      </c>
      <c r="BC70" s="95">
        <v>0</v>
      </c>
      <c r="BD70" s="95">
        <v>0</v>
      </c>
      <c r="BE70" s="95">
        <v>432.83123744689544</v>
      </c>
      <c r="BF70" s="95">
        <v>0</v>
      </c>
      <c r="BG70" s="95">
        <v>568.41569333047357</v>
      </c>
      <c r="BH70" s="95">
        <v>863.49272518193482</v>
      </c>
      <c r="BI70" s="95">
        <v>0.6936919241817685</v>
      </c>
      <c r="BJ70" s="95">
        <v>0.73678295747660505</v>
      </c>
    </row>
    <row r="71" spans="1:62" x14ac:dyDescent="0.35">
      <c r="A71" s="95" t="s">
        <v>10457</v>
      </c>
      <c r="B71" s="95" t="s">
        <v>10158</v>
      </c>
      <c r="C71" s="95" t="s">
        <v>10165</v>
      </c>
      <c r="D71" s="95" t="s">
        <v>10150</v>
      </c>
      <c r="E71" s="95" t="s">
        <v>10531</v>
      </c>
      <c r="F71" s="122">
        <v>741.90839635863949</v>
      </c>
      <c r="G71" s="123">
        <v>-0.2864508104341702</v>
      </c>
      <c r="H71" s="95">
        <v>35</v>
      </c>
      <c r="I71" s="95">
        <v>10</v>
      </c>
      <c r="J71" s="95">
        <v>5.0796822443322656</v>
      </c>
      <c r="K71" s="95">
        <v>203.19601592490844</v>
      </c>
      <c r="L71" s="95">
        <v>156.38512579037456</v>
      </c>
      <c r="M71" s="95">
        <v>41.038294722740268</v>
      </c>
      <c r="N71" s="95">
        <v>6.3402243299390584</v>
      </c>
      <c r="O71" s="95">
        <v>5.7062571797666912</v>
      </c>
      <c r="P71" s="95">
        <v>0.30561254823851208</v>
      </c>
      <c r="Q71" s="95">
        <v>0.32835460193385579</v>
      </c>
      <c r="R71" s="95">
        <v>0</v>
      </c>
      <c r="S71" s="95">
        <v>24675.230111450815</v>
      </c>
      <c r="T71" s="95">
        <v>0</v>
      </c>
      <c r="U71" s="95">
        <v>0</v>
      </c>
      <c r="V71" s="95">
        <v>555.70568212174226</v>
      </c>
      <c r="W71" s="95">
        <v>170.20797784207534</v>
      </c>
      <c r="X71" s="95">
        <v>63.169155872774866</v>
      </c>
      <c r="Y71" s="95">
        <v>7.6660829999999995</v>
      </c>
      <c r="Z71" s="95">
        <v>314.66246540689212</v>
      </c>
      <c r="AA71" s="95">
        <v>186.20271423689724</v>
      </c>
      <c r="AB71" s="95">
        <v>0</v>
      </c>
      <c r="AC71" s="95">
        <v>0</v>
      </c>
      <c r="AD71" s="95">
        <v>0</v>
      </c>
      <c r="AE71" s="95">
        <v>-41.255883428571444</v>
      </c>
      <c r="AF71" s="95">
        <v>-3.4242686196811674</v>
      </c>
      <c r="AG71" s="95">
        <v>0</v>
      </c>
      <c r="AH71" s="95">
        <v>0</v>
      </c>
      <c r="AI71" s="95">
        <v>0</v>
      </c>
      <c r="AJ71" s="95">
        <v>0</v>
      </c>
      <c r="AK71" s="95">
        <v>0.59175381466651022</v>
      </c>
      <c r="AL71" s="95">
        <v>741.90839635863949</v>
      </c>
      <c r="AM71" s="95">
        <v>41.255883428571444</v>
      </c>
      <c r="AN71" s="95">
        <v>0</v>
      </c>
      <c r="AO71" s="95">
        <v>0</v>
      </c>
      <c r="AP71" s="95">
        <v>0</v>
      </c>
      <c r="AQ71" s="95">
        <v>41.255883428571444</v>
      </c>
      <c r="AR71" s="95">
        <v>82.08903481037008</v>
      </c>
      <c r="AS71" s="95">
        <v>3.7587492224476611</v>
      </c>
      <c r="AT71" s="95">
        <v>3.7587492224476611</v>
      </c>
      <c r="AU71" s="95">
        <v>0</v>
      </c>
      <c r="AV71" s="95">
        <v>0</v>
      </c>
      <c r="AW71" s="95">
        <v>3.3426556891104111</v>
      </c>
      <c r="AX71" s="95">
        <v>3.3426556891104111</v>
      </c>
      <c r="AY71" s="95">
        <v>0</v>
      </c>
      <c r="AZ71" s="95">
        <v>0</v>
      </c>
      <c r="BA71" s="95">
        <v>0</v>
      </c>
      <c r="BB71" s="95">
        <v>74.987629898812003</v>
      </c>
      <c r="BC71" s="95">
        <v>0</v>
      </c>
      <c r="BD71" s="95">
        <v>0</v>
      </c>
      <c r="BE71" s="95">
        <v>74.987629898812003</v>
      </c>
      <c r="BF71" s="95">
        <v>0</v>
      </c>
      <c r="BG71" s="95">
        <v>123.34491823894152</v>
      </c>
      <c r="BH71" s="95">
        <v>-62.857795997955719</v>
      </c>
      <c r="BI71" s="95">
        <v>-0.67539120412737019</v>
      </c>
      <c r="BJ71" s="95">
        <v>-0.2864508104341702</v>
      </c>
    </row>
    <row r="72" spans="1:62" x14ac:dyDescent="0.35">
      <c r="A72" s="95" t="s">
        <v>10457</v>
      </c>
      <c r="B72" s="95" t="s">
        <v>10158</v>
      </c>
      <c r="C72" s="95" t="s">
        <v>10165</v>
      </c>
      <c r="D72" s="95" t="s">
        <v>10151</v>
      </c>
      <c r="E72" s="95" t="s">
        <v>10532</v>
      </c>
      <c r="F72" s="125">
        <v>869.37859193253212</v>
      </c>
      <c r="G72" s="123">
        <v>-0.44301613303148929</v>
      </c>
      <c r="H72" s="95">
        <v>35</v>
      </c>
      <c r="I72" s="95">
        <v>10</v>
      </c>
      <c r="J72" s="95">
        <v>5.0796822443322656</v>
      </c>
      <c r="K72" s="95">
        <v>203.19601592490844</v>
      </c>
      <c r="L72" s="95">
        <v>156.38512579037456</v>
      </c>
      <c r="M72" s="95">
        <v>41.038294722740268</v>
      </c>
      <c r="N72" s="95">
        <v>6.3402243299390584</v>
      </c>
      <c r="O72" s="95">
        <v>5.7062571797666912</v>
      </c>
      <c r="P72" s="95">
        <v>0.30561254823851208</v>
      </c>
      <c r="Q72" s="95">
        <v>0.32835460193385579</v>
      </c>
      <c r="R72" s="95">
        <v>0</v>
      </c>
      <c r="S72" s="95">
        <v>0</v>
      </c>
      <c r="T72" s="95">
        <v>6168.8075278627039</v>
      </c>
      <c r="U72" s="95">
        <v>0</v>
      </c>
      <c r="V72" s="95">
        <v>555.70568212174226</v>
      </c>
      <c r="W72" s="95">
        <v>170.20797784207534</v>
      </c>
      <c r="X72" s="95">
        <v>63.169155872774866</v>
      </c>
      <c r="Y72" s="95">
        <v>7.6660829999999995</v>
      </c>
      <c r="Z72" s="95">
        <v>314.66246540689212</v>
      </c>
      <c r="AA72" s="95">
        <v>313.67290981078986</v>
      </c>
      <c r="AB72" s="95">
        <v>0</v>
      </c>
      <c r="AC72" s="95">
        <v>85.282070914437469</v>
      </c>
      <c r="AD72" s="95">
        <v>33.967872597857614</v>
      </c>
      <c r="AE72" s="95">
        <v>0</v>
      </c>
      <c r="AF72" s="95">
        <v>-3.4242686196811674</v>
      </c>
      <c r="AG72" s="95">
        <v>0</v>
      </c>
      <c r="AH72" s="95">
        <v>-33.035631366973881</v>
      </c>
      <c r="AI72" s="95">
        <v>0</v>
      </c>
      <c r="AJ72" s="95">
        <v>0</v>
      </c>
      <c r="AK72" s="95">
        <v>0.99685518387195415</v>
      </c>
      <c r="AL72" s="95">
        <v>869.37859193253212</v>
      </c>
      <c r="AM72" s="95">
        <v>0</v>
      </c>
      <c r="AN72" s="95">
        <v>0</v>
      </c>
      <c r="AO72" s="95">
        <v>0</v>
      </c>
      <c r="AP72" s="95">
        <v>0</v>
      </c>
      <c r="AQ72" s="95">
        <v>0</v>
      </c>
      <c r="AR72" s="95">
        <v>78.186633279370483</v>
      </c>
      <c r="AS72" s="95">
        <v>3.7587492224476611</v>
      </c>
      <c r="AT72" s="95">
        <v>3.7587492224476611</v>
      </c>
      <c r="AU72" s="95">
        <v>0</v>
      </c>
      <c r="AV72" s="95">
        <v>0</v>
      </c>
      <c r="AW72" s="95">
        <v>3.3426556891104111</v>
      </c>
      <c r="AX72" s="95">
        <v>3.3426556891104111</v>
      </c>
      <c r="AY72" s="95">
        <v>0</v>
      </c>
      <c r="AZ72" s="95">
        <v>0</v>
      </c>
      <c r="BA72" s="95">
        <v>0</v>
      </c>
      <c r="BB72" s="95">
        <v>71.085228367812405</v>
      </c>
      <c r="BC72" s="95">
        <v>0</v>
      </c>
      <c r="BD72" s="95">
        <v>0</v>
      </c>
      <c r="BE72" s="95">
        <v>71.085228367812405</v>
      </c>
      <c r="BF72" s="95">
        <v>0</v>
      </c>
      <c r="BG72" s="95">
        <v>78.186633279370483</v>
      </c>
      <c r="BH72" s="95">
        <v>-235.48627653141938</v>
      </c>
      <c r="BI72" s="95">
        <v>-1.2240059882587937</v>
      </c>
      <c r="BJ72" s="95">
        <v>-0.44301613303148929</v>
      </c>
    </row>
    <row r="73" spans="1:62" x14ac:dyDescent="0.35">
      <c r="A73" s="95" t="s">
        <v>10457</v>
      </c>
      <c r="B73" s="95" t="s">
        <v>10158</v>
      </c>
      <c r="C73" s="95" t="s">
        <v>10165</v>
      </c>
      <c r="D73" s="95" t="s">
        <v>10152</v>
      </c>
      <c r="E73" s="95" t="s">
        <v>10533</v>
      </c>
      <c r="F73" s="122">
        <v>750.12864842023703</v>
      </c>
      <c r="G73" s="123">
        <v>-0.35028227593237182</v>
      </c>
      <c r="H73" s="95">
        <v>35</v>
      </c>
      <c r="I73" s="95">
        <v>10</v>
      </c>
      <c r="J73" s="95">
        <v>5.0796822443322656</v>
      </c>
      <c r="K73" s="95">
        <v>203.19601592490844</v>
      </c>
      <c r="L73" s="95">
        <v>156.38512579037456</v>
      </c>
      <c r="M73" s="95">
        <v>41.038294722740268</v>
      </c>
      <c r="N73" s="95">
        <v>6.3402243299390584</v>
      </c>
      <c r="O73" s="95">
        <v>5.7062571797666912</v>
      </c>
      <c r="P73" s="95">
        <v>0.30561254823851208</v>
      </c>
      <c r="Q73" s="95">
        <v>0.32835460193385579</v>
      </c>
      <c r="R73" s="95">
        <v>0</v>
      </c>
      <c r="S73" s="95">
        <v>0</v>
      </c>
      <c r="T73" s="95">
        <v>0</v>
      </c>
      <c r="U73" s="95">
        <v>6168807.5278627034</v>
      </c>
      <c r="V73" s="95">
        <v>555.70568212174226</v>
      </c>
      <c r="W73" s="95">
        <v>170.20797784207534</v>
      </c>
      <c r="X73" s="95">
        <v>63.169155872774866</v>
      </c>
      <c r="Y73" s="95">
        <v>7.6660829999999995</v>
      </c>
      <c r="Z73" s="95">
        <v>314.66246540689212</v>
      </c>
      <c r="AA73" s="95">
        <v>194.42296629849477</v>
      </c>
      <c r="AB73" s="95">
        <v>0</v>
      </c>
      <c r="AC73" s="95">
        <v>0</v>
      </c>
      <c r="AD73" s="95">
        <v>0</v>
      </c>
      <c r="AE73" s="95">
        <v>0</v>
      </c>
      <c r="AF73" s="95">
        <v>-3.4242686196811674</v>
      </c>
      <c r="AG73" s="95">
        <v>0</v>
      </c>
      <c r="AH73" s="95">
        <v>-33.035631366973881</v>
      </c>
      <c r="AI73" s="95">
        <v>0</v>
      </c>
      <c r="AJ73" s="95">
        <v>0</v>
      </c>
      <c r="AK73" s="95">
        <v>0.61787784585964245</v>
      </c>
      <c r="AL73" s="95">
        <v>750.12864842023703</v>
      </c>
      <c r="AM73" s="95">
        <v>0</v>
      </c>
      <c r="AN73" s="95">
        <v>0</v>
      </c>
      <c r="AO73" s="95">
        <v>0</v>
      </c>
      <c r="AP73" s="95">
        <v>0</v>
      </c>
      <c r="AQ73" s="95">
        <v>0</v>
      </c>
      <c r="AR73" s="95">
        <v>81.328661494672303</v>
      </c>
      <c r="AS73" s="95">
        <v>3.7587492224476611</v>
      </c>
      <c r="AT73" s="95">
        <v>3.7587492224476611</v>
      </c>
      <c r="AU73" s="95">
        <v>0</v>
      </c>
      <c r="AV73" s="95">
        <v>0</v>
      </c>
      <c r="AW73" s="95">
        <v>3.3426556891104111</v>
      </c>
      <c r="AX73" s="95">
        <v>3.3426556891104111</v>
      </c>
      <c r="AY73" s="95">
        <v>0</v>
      </c>
      <c r="AZ73" s="95">
        <v>0</v>
      </c>
      <c r="BA73" s="95">
        <v>0</v>
      </c>
      <c r="BB73" s="95">
        <v>74.227256583114226</v>
      </c>
      <c r="BC73" s="95">
        <v>0</v>
      </c>
      <c r="BD73" s="95">
        <v>0</v>
      </c>
      <c r="BE73" s="95">
        <v>74.227256583114226</v>
      </c>
      <c r="BF73" s="95">
        <v>0</v>
      </c>
      <c r="BG73" s="95">
        <v>81.328661494672303</v>
      </c>
      <c r="BH73" s="95">
        <v>-113.09430480382247</v>
      </c>
      <c r="BI73" s="95">
        <v>-0.83504325776810417</v>
      </c>
      <c r="BJ73" s="95">
        <v>-0.35028227593237182</v>
      </c>
    </row>
    <row r="74" spans="1:62" x14ac:dyDescent="0.35">
      <c r="A74" s="95" t="s">
        <v>10457</v>
      </c>
      <c r="B74" s="95" t="s">
        <v>10158</v>
      </c>
      <c r="C74" s="95" t="s">
        <v>10165</v>
      </c>
      <c r="D74" s="95" t="s">
        <v>10153</v>
      </c>
      <c r="E74" s="95" t="s">
        <v>10534</v>
      </c>
      <c r="F74" s="122">
        <v>723.45369067783167</v>
      </c>
      <c r="G74" s="123">
        <v>-0.20600127756790471</v>
      </c>
      <c r="H74" s="95">
        <v>35</v>
      </c>
      <c r="I74" s="95">
        <v>14.151809128091555</v>
      </c>
      <c r="J74" s="95">
        <v>5.5517162815952741</v>
      </c>
      <c r="K74" s="95">
        <v>203.19601592490844</v>
      </c>
      <c r="L74" s="95">
        <v>156.30123214968162</v>
      </c>
      <c r="M74" s="95">
        <v>41.068256737273451</v>
      </c>
      <c r="N74" s="95">
        <v>6.3941559560987971</v>
      </c>
      <c r="O74" s="95">
        <v>5.7062571797666912</v>
      </c>
      <c r="P74" s="95">
        <v>0.35954417439824959</v>
      </c>
      <c r="Q74" s="95">
        <v>0.32835460193385579</v>
      </c>
      <c r="R74" s="95">
        <v>0</v>
      </c>
      <c r="S74" s="95">
        <v>0</v>
      </c>
      <c r="T74" s="95">
        <v>0</v>
      </c>
      <c r="U74" s="95">
        <v>0</v>
      </c>
      <c r="V74" s="95">
        <v>495.99177257880666</v>
      </c>
      <c r="W74" s="95">
        <v>170.20797784207534</v>
      </c>
      <c r="X74" s="95">
        <v>63.169155872774866</v>
      </c>
      <c r="Y74" s="95">
        <v>8.0028359999999985</v>
      </c>
      <c r="Z74" s="95">
        <v>254.61180286395646</v>
      </c>
      <c r="AA74" s="95">
        <v>227.46191809902501</v>
      </c>
      <c r="AB74" s="95">
        <v>3.3204335563956958E-3</v>
      </c>
      <c r="AC74" s="95">
        <v>0</v>
      </c>
      <c r="AD74" s="95">
        <v>0</v>
      </c>
      <c r="AE74" s="95">
        <v>0</v>
      </c>
      <c r="AF74" s="95">
        <v>-3.4242686196811674</v>
      </c>
      <c r="AG74" s="95">
        <v>0</v>
      </c>
      <c r="AH74" s="95">
        <v>0</v>
      </c>
      <c r="AI74" s="95">
        <v>0</v>
      </c>
      <c r="AJ74" s="95">
        <v>0</v>
      </c>
      <c r="AK74" s="95">
        <v>0.89336753261419655</v>
      </c>
      <c r="AL74" s="95">
        <v>723.45369067783167</v>
      </c>
      <c r="AM74" s="95">
        <v>0</v>
      </c>
      <c r="AN74" s="95">
        <v>0</v>
      </c>
      <c r="AO74" s="95">
        <v>0</v>
      </c>
      <c r="AP74" s="95">
        <v>0</v>
      </c>
      <c r="AQ74" s="95">
        <v>0</v>
      </c>
      <c r="AR74" s="95">
        <v>168.04133642213239</v>
      </c>
      <c r="AS74" s="95">
        <v>3.7580547152851613</v>
      </c>
      <c r="AT74" s="95">
        <v>3.7580547152851613</v>
      </c>
      <c r="AU74" s="95">
        <v>0</v>
      </c>
      <c r="AV74" s="95">
        <v>0</v>
      </c>
      <c r="AW74" s="95">
        <v>5.5718815370979424</v>
      </c>
      <c r="AX74" s="95">
        <v>3.3426556891104111</v>
      </c>
      <c r="AY74" s="95">
        <v>0.92884410332813794</v>
      </c>
      <c r="AZ74" s="95">
        <v>1.300381744659393</v>
      </c>
      <c r="BA74" s="95">
        <v>0</v>
      </c>
      <c r="BB74" s="95">
        <v>158.71140016974928</v>
      </c>
      <c r="BC74" s="95">
        <v>0</v>
      </c>
      <c r="BD74" s="95">
        <v>0</v>
      </c>
      <c r="BE74" s="95">
        <v>158.71140016974928</v>
      </c>
      <c r="BF74" s="95">
        <v>0</v>
      </c>
      <c r="BG74" s="95">
        <v>168.04133642213239</v>
      </c>
      <c r="BH74" s="95">
        <v>-59.420581676892624</v>
      </c>
      <c r="BI74" s="95">
        <v>-0.58533179870094121</v>
      </c>
      <c r="BJ74" s="95">
        <v>-0.20600127756790471</v>
      </c>
    </row>
    <row r="75" spans="1:62" x14ac:dyDescent="0.35">
      <c r="A75" s="95" t="s">
        <v>10457</v>
      </c>
      <c r="B75" s="95" t="s">
        <v>10158</v>
      </c>
      <c r="C75" s="95" t="s">
        <v>10165</v>
      </c>
      <c r="D75" s="95" t="s">
        <v>10154</v>
      </c>
      <c r="E75" s="95" t="s">
        <v>10535</v>
      </c>
      <c r="F75" s="122">
        <v>786.62250865893225</v>
      </c>
      <c r="G75" s="123">
        <v>-0.21677723691860637</v>
      </c>
      <c r="H75" s="95">
        <v>35</v>
      </c>
      <c r="I75" s="95">
        <v>10</v>
      </c>
      <c r="J75" s="95">
        <v>5.0795495453554595</v>
      </c>
      <c r="K75" s="95">
        <v>203.19601592490844</v>
      </c>
      <c r="L75" s="95">
        <v>156.4540756848703</v>
      </c>
      <c r="M75" s="95">
        <v>40.969951520749056</v>
      </c>
      <c r="N75" s="95">
        <v>6.339617637434511</v>
      </c>
      <c r="O75" s="95">
        <v>5.7062571797666912</v>
      </c>
      <c r="P75" s="95">
        <v>0</v>
      </c>
      <c r="Q75" s="95">
        <v>0.63336045766782012</v>
      </c>
      <c r="R75" s="95">
        <v>0</v>
      </c>
      <c r="S75" s="95">
        <v>0</v>
      </c>
      <c r="T75" s="95">
        <v>0</v>
      </c>
      <c r="U75" s="95">
        <v>0</v>
      </c>
      <c r="V75" s="95">
        <v>559.16391099346367</v>
      </c>
      <c r="W75" s="95">
        <v>170.20797784207534</v>
      </c>
      <c r="X75" s="95">
        <v>63.169155872774866</v>
      </c>
      <c r="Y75" s="95">
        <v>6.9331499999999995</v>
      </c>
      <c r="Z75" s="95">
        <v>318.85362727861343</v>
      </c>
      <c r="AA75" s="95">
        <v>227.45859766546857</v>
      </c>
      <c r="AB75" s="95">
        <v>0</v>
      </c>
      <c r="AC75" s="95">
        <v>0</v>
      </c>
      <c r="AD75" s="95">
        <v>0</v>
      </c>
      <c r="AE75" s="95">
        <v>0</v>
      </c>
      <c r="AF75" s="95">
        <v>-3.4242686196811674</v>
      </c>
      <c r="AG75" s="95">
        <v>0</v>
      </c>
      <c r="AH75" s="95">
        <v>0</v>
      </c>
      <c r="AI75" s="95">
        <v>0</v>
      </c>
      <c r="AJ75" s="95">
        <v>0</v>
      </c>
      <c r="AK75" s="95">
        <v>0.71336368228521319</v>
      </c>
      <c r="AL75" s="95">
        <v>786.62250865893225</v>
      </c>
      <c r="AM75" s="95">
        <v>0</v>
      </c>
      <c r="AN75" s="95">
        <v>0</v>
      </c>
      <c r="AO75" s="95">
        <v>0</v>
      </c>
      <c r="AP75" s="95">
        <v>0</v>
      </c>
      <c r="AQ75" s="95">
        <v>0</v>
      </c>
      <c r="AR75" s="95">
        <v>210.79037101901616</v>
      </c>
      <c r="AS75" s="95">
        <v>3.7603333897351616</v>
      </c>
      <c r="AT75" s="95">
        <v>3.7603333897351616</v>
      </c>
      <c r="AU75" s="95">
        <v>0</v>
      </c>
      <c r="AV75" s="95">
        <v>0</v>
      </c>
      <c r="AW75" s="95">
        <v>3.3426556891104111</v>
      </c>
      <c r="AX75" s="95">
        <v>3.3426556891104111</v>
      </c>
      <c r="AY75" s="95">
        <v>0</v>
      </c>
      <c r="AZ75" s="95">
        <v>0</v>
      </c>
      <c r="BA75" s="95">
        <v>0</v>
      </c>
      <c r="BB75" s="95">
        <v>203.68738194017058</v>
      </c>
      <c r="BC75" s="95">
        <v>0</v>
      </c>
      <c r="BD75" s="95">
        <v>0</v>
      </c>
      <c r="BE75" s="95">
        <v>203.68738194017058</v>
      </c>
      <c r="BF75" s="95">
        <v>0</v>
      </c>
      <c r="BG75" s="95">
        <v>210.79037101901616</v>
      </c>
      <c r="BH75" s="95">
        <v>-16.66822664645241</v>
      </c>
      <c r="BI75" s="95">
        <v>-0.53479665695025735</v>
      </c>
      <c r="BJ75" s="95">
        <v>-0.21677723691860637</v>
      </c>
    </row>
    <row r="76" spans="1:62" x14ac:dyDescent="0.35">
      <c r="A76" s="95" t="s">
        <v>10457</v>
      </c>
      <c r="B76" s="95" t="s">
        <v>10158</v>
      </c>
      <c r="C76" s="95" t="s">
        <v>10165</v>
      </c>
      <c r="D76" s="95" t="s">
        <v>10155</v>
      </c>
      <c r="E76" s="95" t="s">
        <v>10536</v>
      </c>
      <c r="F76" s="122">
        <v>738.32909547507552</v>
      </c>
      <c r="G76" s="123">
        <v>0.3282463381306695</v>
      </c>
      <c r="H76" s="95">
        <v>35</v>
      </c>
      <c r="I76" s="95">
        <v>10</v>
      </c>
      <c r="J76" s="95">
        <v>5.0789609241724643</v>
      </c>
      <c r="K76" s="95">
        <v>203.19601592490844</v>
      </c>
      <c r="L76" s="95">
        <v>157.43191256617848</v>
      </c>
      <c r="M76" s="95">
        <v>40.666797288710214</v>
      </c>
      <c r="N76" s="95">
        <v>5.6649349881651601</v>
      </c>
      <c r="O76" s="95">
        <v>5.6649349881651601</v>
      </c>
      <c r="P76" s="95">
        <v>0</v>
      </c>
      <c r="Q76" s="95">
        <v>0</v>
      </c>
      <c r="R76" s="95">
        <v>138875.81217449243</v>
      </c>
      <c r="S76" s="95">
        <v>0</v>
      </c>
      <c r="T76" s="95">
        <v>0</v>
      </c>
      <c r="U76" s="95">
        <v>0</v>
      </c>
      <c r="V76" s="95">
        <v>844.54831448350478</v>
      </c>
      <c r="W76" s="95">
        <v>170.20797784207534</v>
      </c>
      <c r="X76" s="95">
        <v>63.169155872774866</v>
      </c>
      <c r="Y76" s="95">
        <v>3.9221819999999985</v>
      </c>
      <c r="Z76" s="95">
        <v>607.24899876865459</v>
      </c>
      <c r="AA76" s="95">
        <v>-106.21921900842926</v>
      </c>
      <c r="AB76" s="95">
        <v>0</v>
      </c>
      <c r="AC76" s="95">
        <v>0</v>
      </c>
      <c r="AD76" s="95">
        <v>0</v>
      </c>
      <c r="AE76" s="95">
        <v>-76.53001330689932</v>
      </c>
      <c r="AF76" s="95">
        <v>-56.412961314140162</v>
      </c>
      <c r="AG76" s="95">
        <v>-204.15911067253978</v>
      </c>
      <c r="AH76" s="95">
        <v>0</v>
      </c>
      <c r="AI76" s="95">
        <v>0</v>
      </c>
      <c r="AJ76" s="95">
        <v>0</v>
      </c>
      <c r="AK76" s="95">
        <v>-0.17491872234258868</v>
      </c>
      <c r="AL76" s="95">
        <v>738.32909547507552</v>
      </c>
      <c r="AM76" s="95">
        <v>76.53001330689932</v>
      </c>
      <c r="AN76" s="95">
        <v>0</v>
      </c>
      <c r="AO76" s="95">
        <v>0</v>
      </c>
      <c r="AP76" s="95">
        <v>0</v>
      </c>
      <c r="AQ76" s="95">
        <v>76.53001330689932</v>
      </c>
      <c r="AR76" s="95">
        <v>501.85358837834895</v>
      </c>
      <c r="AS76" s="95">
        <v>3.7673603800351607</v>
      </c>
      <c r="AT76" s="95">
        <v>3.7673603800351607</v>
      </c>
      <c r="AU76" s="95">
        <v>0</v>
      </c>
      <c r="AV76" s="95">
        <v>0</v>
      </c>
      <c r="AW76" s="95">
        <v>69.462992309348493</v>
      </c>
      <c r="AX76" s="95">
        <v>69.462992309348493</v>
      </c>
      <c r="AY76" s="95">
        <v>0</v>
      </c>
      <c r="AZ76" s="95">
        <v>0</v>
      </c>
      <c r="BA76" s="95">
        <v>0</v>
      </c>
      <c r="BB76" s="95">
        <v>428.62323568896528</v>
      </c>
      <c r="BC76" s="95">
        <v>0</v>
      </c>
      <c r="BD76" s="95">
        <v>0</v>
      </c>
      <c r="BE76" s="95">
        <v>428.62323568896528</v>
      </c>
      <c r="BF76" s="95">
        <v>0</v>
      </c>
      <c r="BG76" s="95">
        <v>578.38360168524832</v>
      </c>
      <c r="BH76" s="95">
        <v>684.60282069367759</v>
      </c>
      <c r="BI76" s="95">
        <v>0.39910122934159542</v>
      </c>
      <c r="BJ76" s="95">
        <v>0.3282463381306695</v>
      </c>
    </row>
    <row r="77" spans="1:62" x14ac:dyDescent="0.35">
      <c r="A77" s="95" t="s">
        <v>10457</v>
      </c>
      <c r="B77" s="95" t="s">
        <v>10158</v>
      </c>
      <c r="C77" s="95" t="s">
        <v>10165</v>
      </c>
      <c r="D77" s="95" t="s">
        <v>10156</v>
      </c>
      <c r="E77" s="95" t="s">
        <v>10537</v>
      </c>
      <c r="F77" s="125">
        <v>1663.4916229379064</v>
      </c>
      <c r="G77" s="123">
        <v>-7.4041883595676768E-3</v>
      </c>
      <c r="H77" s="95">
        <v>35</v>
      </c>
      <c r="I77" s="95">
        <v>208.69592993019927</v>
      </c>
      <c r="J77" s="95">
        <v>26.922305584081442</v>
      </c>
      <c r="K77" s="95">
        <v>203.19601592490844</v>
      </c>
      <c r="L77" s="95">
        <v>157.43191256617848</v>
      </c>
      <c r="M77" s="95">
        <v>40.666797288710214</v>
      </c>
      <c r="N77" s="95">
        <v>5.6649349881651601</v>
      </c>
      <c r="O77" s="95">
        <v>5.6649349881651601</v>
      </c>
      <c r="P77" s="95">
        <v>0</v>
      </c>
      <c r="Q77" s="95">
        <v>0</v>
      </c>
      <c r="R77" s="95">
        <v>138875.81217449243</v>
      </c>
      <c r="S77" s="95">
        <v>0</v>
      </c>
      <c r="T77" s="95">
        <v>0</v>
      </c>
      <c r="U77" s="95">
        <v>0</v>
      </c>
      <c r="V77" s="95">
        <v>1747.0050216150112</v>
      </c>
      <c r="W77" s="95">
        <v>170.20797784207534</v>
      </c>
      <c r="X77" s="95">
        <v>63.169155872774866</v>
      </c>
      <c r="Y77" s="95">
        <v>3.9221819999999985</v>
      </c>
      <c r="Z77" s="95">
        <v>1509.7057059001611</v>
      </c>
      <c r="AA77" s="95">
        <v>-83.51339867710476</v>
      </c>
      <c r="AB77" s="95">
        <v>-18.030300123433122</v>
      </c>
      <c r="AC77" s="95">
        <v>0</v>
      </c>
      <c r="AD77" s="95">
        <v>0</v>
      </c>
      <c r="AE77" s="95">
        <v>-70.609122832986301</v>
      </c>
      <c r="AF77" s="95">
        <v>-56.412961314140162</v>
      </c>
      <c r="AG77" s="95">
        <v>-169.34388069169509</v>
      </c>
      <c r="AH77" s="95">
        <v>0</v>
      </c>
      <c r="AI77" s="95">
        <v>0</v>
      </c>
      <c r="AJ77" s="95">
        <v>0</v>
      </c>
      <c r="AK77" s="95">
        <v>-5.5317667775064777E-2</v>
      </c>
      <c r="AL77" s="95">
        <v>1663.4916229379064</v>
      </c>
      <c r="AM77" s="95">
        <v>88.639422956419423</v>
      </c>
      <c r="AN77" s="95">
        <v>18.030300123433122</v>
      </c>
      <c r="AO77" s="95">
        <v>0</v>
      </c>
      <c r="AP77" s="95">
        <v>0</v>
      </c>
      <c r="AQ77" s="95">
        <v>70.609122832986301</v>
      </c>
      <c r="AR77" s="95">
        <v>1160.2360789558418</v>
      </c>
      <c r="AS77" s="95">
        <v>3.7673603800351607</v>
      </c>
      <c r="AT77" s="95">
        <v>3.7673603800351607</v>
      </c>
      <c r="AU77" s="95">
        <v>0</v>
      </c>
      <c r="AV77" s="95">
        <v>0</v>
      </c>
      <c r="AW77" s="95">
        <v>189.06447034689478</v>
      </c>
      <c r="AX77" s="95">
        <v>69.462992309348493</v>
      </c>
      <c r="AY77" s="95">
        <v>49.833949182310953</v>
      </c>
      <c r="AZ77" s="95">
        <v>69.767528855235341</v>
      </c>
      <c r="BA77" s="95">
        <v>0</v>
      </c>
      <c r="BB77" s="95">
        <v>967.40424822891191</v>
      </c>
      <c r="BC77" s="95">
        <v>0</v>
      </c>
      <c r="BD77" s="95">
        <v>0</v>
      </c>
      <c r="BE77" s="95">
        <v>967.40424822891191</v>
      </c>
      <c r="BF77" s="95">
        <v>0</v>
      </c>
      <c r="BG77" s="95">
        <v>1248.8755019122611</v>
      </c>
      <c r="BH77" s="95">
        <v>1332.3889005893659</v>
      </c>
      <c r="BI77" s="95">
        <v>-8.1584147576969652E-3</v>
      </c>
      <c r="BJ77" s="95">
        <v>-7.4041883595676768E-3</v>
      </c>
    </row>
    <row r="78" spans="1:62" x14ac:dyDescent="0.35">
      <c r="A78" s="95" t="s">
        <v>10457</v>
      </c>
      <c r="B78" s="95" t="s">
        <v>10158</v>
      </c>
      <c r="C78" s="95" t="s">
        <v>10488</v>
      </c>
      <c r="D78" s="95" t="s">
        <v>9784</v>
      </c>
      <c r="E78" s="95" t="s">
        <v>10538</v>
      </c>
      <c r="F78" s="122">
        <v>723.45369067783167</v>
      </c>
      <c r="G78" s="123">
        <v>-0.20600127756790471</v>
      </c>
      <c r="H78" s="95">
        <v>35</v>
      </c>
      <c r="I78" s="95">
        <v>14.151809128091555</v>
      </c>
      <c r="J78" s="95">
        <v>5.5517162815952741</v>
      </c>
      <c r="K78" s="95">
        <v>203.19601592490844</v>
      </c>
      <c r="L78" s="95">
        <v>156.30123214968162</v>
      </c>
      <c r="M78" s="95">
        <v>41.068256737273451</v>
      </c>
      <c r="N78" s="95">
        <v>6.3941559560987971</v>
      </c>
      <c r="O78" s="95">
        <v>5.7062571797666912</v>
      </c>
      <c r="P78" s="95">
        <v>0.35954417439824959</v>
      </c>
      <c r="Q78" s="95">
        <v>0.32835460193385579</v>
      </c>
      <c r="R78" s="95">
        <v>0</v>
      </c>
      <c r="S78" s="95">
        <v>0</v>
      </c>
      <c r="T78" s="95">
        <v>0</v>
      </c>
      <c r="U78" s="95">
        <v>0</v>
      </c>
      <c r="V78" s="95">
        <v>495.99177257880666</v>
      </c>
      <c r="W78" s="95">
        <v>170.20797784207534</v>
      </c>
      <c r="X78" s="95">
        <v>63.169155872774866</v>
      </c>
      <c r="Y78" s="95">
        <v>8.0028359999999985</v>
      </c>
      <c r="Z78" s="95">
        <v>254.61180286395646</v>
      </c>
      <c r="AA78" s="95">
        <v>227.46191809902501</v>
      </c>
      <c r="AB78" s="95">
        <v>3.3204335563956958E-3</v>
      </c>
      <c r="AC78" s="95">
        <v>0</v>
      </c>
      <c r="AD78" s="95">
        <v>0</v>
      </c>
      <c r="AE78" s="95">
        <v>0</v>
      </c>
      <c r="AF78" s="95">
        <v>-3.4242686196811674</v>
      </c>
      <c r="AG78" s="95">
        <v>0</v>
      </c>
      <c r="AH78" s="95">
        <v>0</v>
      </c>
      <c r="AI78" s="95">
        <v>0</v>
      </c>
      <c r="AJ78" s="95">
        <v>0</v>
      </c>
      <c r="AK78" s="95">
        <v>0.89336753261419655</v>
      </c>
      <c r="AL78" s="95">
        <v>723.45369067783167</v>
      </c>
      <c r="AM78" s="95">
        <v>0</v>
      </c>
      <c r="AN78" s="95">
        <v>0</v>
      </c>
      <c r="AO78" s="95">
        <v>0</v>
      </c>
      <c r="AP78" s="95">
        <v>0</v>
      </c>
      <c r="AQ78" s="95">
        <v>0</v>
      </c>
      <c r="AR78" s="95">
        <v>168.04133642213239</v>
      </c>
      <c r="AS78" s="95">
        <v>3.7580547152851613</v>
      </c>
      <c r="AT78" s="95">
        <v>3.7580547152851613</v>
      </c>
      <c r="AU78" s="95">
        <v>0</v>
      </c>
      <c r="AV78" s="95">
        <v>0</v>
      </c>
      <c r="AW78" s="95">
        <v>5.5718815370979424</v>
      </c>
      <c r="AX78" s="95">
        <v>3.3426556891104111</v>
      </c>
      <c r="AY78" s="95">
        <v>0.92884410332813794</v>
      </c>
      <c r="AZ78" s="95">
        <v>1.300381744659393</v>
      </c>
      <c r="BA78" s="95">
        <v>0</v>
      </c>
      <c r="BB78" s="95">
        <v>158.71140016974928</v>
      </c>
      <c r="BC78" s="95">
        <v>0</v>
      </c>
      <c r="BD78" s="95">
        <v>0</v>
      </c>
      <c r="BE78" s="95">
        <v>158.71140016974928</v>
      </c>
      <c r="BF78" s="95">
        <v>0</v>
      </c>
      <c r="BG78" s="95">
        <v>168.04133642213239</v>
      </c>
      <c r="BH78" s="95">
        <v>-59.420581676892624</v>
      </c>
      <c r="BI78" s="95">
        <v>-0.58533179870094121</v>
      </c>
      <c r="BJ78" s="95">
        <v>-0.20600127756790471</v>
      </c>
    </row>
    <row r="79" spans="1:62" x14ac:dyDescent="0.35">
      <c r="A79" s="95" t="s">
        <v>10457</v>
      </c>
      <c r="B79" s="95" t="s">
        <v>10490</v>
      </c>
      <c r="C79" s="95" t="s">
        <v>9784</v>
      </c>
      <c r="D79" s="95" t="s">
        <v>9784</v>
      </c>
      <c r="E79" s="95" t="s">
        <v>10265</v>
      </c>
      <c r="F79" s="95">
        <f>(F70*V70+F78*V78)/(V70+V78)</f>
        <v>626.95223315666487</v>
      </c>
      <c r="G79" s="126">
        <f>(G70*V70+G78*V78)/(V70+V78)</f>
        <v>0.39365680008810283</v>
      </c>
      <c r="H79" s="95">
        <f>H70</f>
        <v>35</v>
      </c>
      <c r="I79" s="95">
        <f t="shared" ref="I79:U79" si="5">I70+I78</f>
        <v>24.151809128091557</v>
      </c>
      <c r="J79" s="95">
        <f t="shared" si="5"/>
        <v>10.740812444835196</v>
      </c>
      <c r="K79" s="95">
        <f t="shared" si="5"/>
        <v>465.51625996384348</v>
      </c>
      <c r="L79" s="95">
        <f t="shared" si="5"/>
        <v>359.47100783662802</v>
      </c>
      <c r="M79" s="95">
        <f t="shared" si="5"/>
        <v>93.551412365843206</v>
      </c>
      <c r="N79" s="95">
        <f t="shared" si="5"/>
        <v>13.629097597663035</v>
      </c>
      <c r="O79" s="95">
        <f t="shared" si="5"/>
        <v>12.941198821330929</v>
      </c>
      <c r="P79" s="95">
        <f t="shared" si="5"/>
        <v>0.35954417439824959</v>
      </c>
      <c r="Q79" s="95">
        <f t="shared" si="5"/>
        <v>0.32835460193385579</v>
      </c>
      <c r="R79" s="95">
        <f t="shared" si="5"/>
        <v>179276.11147761616</v>
      </c>
      <c r="S79" s="95">
        <f t="shared" si="5"/>
        <v>0</v>
      </c>
      <c r="T79" s="95">
        <f t="shared" si="5"/>
        <v>0</v>
      </c>
      <c r="U79" s="95">
        <f t="shared" si="5"/>
        <v>0</v>
      </c>
      <c r="V79" s="95">
        <f>(V70*V70+V78*V78)/(V70+V78)</f>
        <v>731.85130560061816</v>
      </c>
      <c r="W79" s="95">
        <f>(W70*V70+W78*V78)/(V70+V78)</f>
        <v>170.20797784207534</v>
      </c>
      <c r="X79" s="95">
        <f>(X70*V70+X78*V78)/(V70+V78)</f>
        <v>63.169155872774859</v>
      </c>
      <c r="Y79" s="95">
        <f>(Y70*V70+Y78*V78)/(V70+V78)</f>
        <v>19.567418866824084</v>
      </c>
      <c r="Z79" s="95">
        <f>(Z70*V70+Z78*V78)/(V70+V78)</f>
        <v>478.90675301894385</v>
      </c>
      <c r="AA79" s="95">
        <f>(AA70*V70+AA78*V78)/(V70+V78)</f>
        <v>-104.8990724439533</v>
      </c>
      <c r="AB79" s="95">
        <f>(AB70*V70+AB78*V78)/(V70+V78)</f>
        <v>1.2084712118845568E-3</v>
      </c>
      <c r="AC79" s="95">
        <f>(AC70*V70+AC78*V78)/(V70+V78)</f>
        <v>0</v>
      </c>
      <c r="AD79" s="95">
        <f>(AD70*V70+AD78*V78)/(V70+V78)</f>
        <v>0</v>
      </c>
      <c r="AE79" s="95">
        <f>(AE70*V70+AE78*V78)/(V70+V78)</f>
        <v>-37.824764749995147</v>
      </c>
      <c r="AF79" s="95">
        <f>(AF70*V70+AF78*V78)/(V70+V78)</f>
        <v>-36.78536955131797</v>
      </c>
      <c r="AG79" s="95">
        <f>(AG70*V70+AG78*V78)/(V70+V78)</f>
        <v>-138.61886518639756</v>
      </c>
      <c r="AH79" s="95">
        <f>(AH70*V70+AH78*V78)/(V70+V78)</f>
        <v>0</v>
      </c>
      <c r="AI79" s="95">
        <f>(AI70*V70+AI78*V78)/(V70+V78)</f>
        <v>0</v>
      </c>
      <c r="AJ79" s="95">
        <f>(AJ70*V70+AJ78*V78)/(V70+V78)</f>
        <v>0</v>
      </c>
      <c r="AK79" s="95">
        <f>(AK70*V70+AK78*V78)/(V70+V78)</f>
        <v>1.6068734557680271E-2</v>
      </c>
      <c r="AL79" s="95">
        <f>(AL70*V70+AL78*V78)/(V70+V78)</f>
        <v>626.95223315666487</v>
      </c>
      <c r="AM79" s="95">
        <f>(AM70*V70+AM78*V78)/(V70+V78)</f>
        <v>37.824764749995147</v>
      </c>
      <c r="AN79" s="95">
        <f>(AN70*V70+AN78*V78)/(V70+V78)</f>
        <v>0</v>
      </c>
      <c r="AO79" s="95">
        <f>(AO70*V70+AO78*V78)/(V70+V78)</f>
        <v>0</v>
      </c>
      <c r="AP79" s="95">
        <f>(AP70*V70+AP78*V78)/(V70+V78)</f>
        <v>0</v>
      </c>
      <c r="AQ79" s="95">
        <f>(AQ70*V70+AQ78*V78)/(V70+V78)</f>
        <v>37.824764749995147</v>
      </c>
      <c r="AR79" s="95">
        <f>(AR70*V70+AR78*V78)/(V70+V78)</f>
        <v>384.87475143591041</v>
      </c>
      <c r="AS79" s="95">
        <f>(AS70*V70+AS78*V78)/(V70+V78)</f>
        <v>5.8146012685951458</v>
      </c>
      <c r="AT79" s="95">
        <f>(AT70*V70+AT78*V78)/(V70+V78)</f>
        <v>5.8146012685951458</v>
      </c>
      <c r="AU79" s="95">
        <f>(AU70*V70+AU78*V78)/(V70+V78)</f>
        <v>0</v>
      </c>
      <c r="AV79" s="95">
        <f>(AV70*V70+AV78*V78)/(V70+V78)</f>
        <v>0</v>
      </c>
      <c r="AW79" s="95">
        <f>(AW70*V70+AW78*V78)/(V70+V78)</f>
        <v>45.994779535564568</v>
      </c>
      <c r="AX79" s="95">
        <f>(AX70*V70+AX78*V78)/(V70+V78)</f>
        <v>45.183453178230032</v>
      </c>
      <c r="AY79" s="95">
        <f>(AY70*V70+AY78*V78)/(V70+V78)</f>
        <v>0.33805264888938896</v>
      </c>
      <c r="AZ79" s="95">
        <f>(AZ70*V70+AZ78*V78)/(V70+V78)</f>
        <v>0.47327370844514455</v>
      </c>
      <c r="BA79" s="95">
        <f>(BA70*V70+BA78*V78)/(V70+V78)</f>
        <v>0</v>
      </c>
      <c r="BB79" s="95">
        <f>(BB70*V70+BB78*V78)/(V70+V78)</f>
        <v>333.06537063175074</v>
      </c>
      <c r="BC79" s="95">
        <f>(BC70*V70+BC78*V78)/(V70+V78)</f>
        <v>0</v>
      </c>
      <c r="BD79" s="95">
        <f>(BD70*V70+BD78*V78)/(V70+V78)</f>
        <v>0</v>
      </c>
      <c r="BE79" s="95">
        <f>(BE70*V70+BE78*V78)/(V70+V78)</f>
        <v>333.06537063175074</v>
      </c>
      <c r="BF79" s="95">
        <f>(BF70*V70+BF78*V78)/(V70+V78)</f>
        <v>0</v>
      </c>
      <c r="BG79" s="95">
        <f>(BG70*V70+BG78*V78)/(V70+V78)</f>
        <v>422.69951618590557</v>
      </c>
      <c r="BH79" s="95">
        <f>(BH70*V70+BH78*V78)/(V70+V78)</f>
        <v>527.59858862985891</v>
      </c>
      <c r="BI79" s="95">
        <f>(BI70*V70+BI78*V78)/(V70+V78)</f>
        <v>0.22819146402530305</v>
      </c>
      <c r="BJ79" s="95">
        <f>(BJ70*V70+BJ78*V78)/(V70+V78)</f>
        <v>0.39365680008810283</v>
      </c>
    </row>
    <row r="80" spans="1:62" x14ac:dyDescent="0.35">
      <c r="A80" s="95" t="s">
        <v>10166</v>
      </c>
      <c r="B80" s="95" t="s">
        <v>10422</v>
      </c>
      <c r="C80" s="95" t="s">
        <v>10424</v>
      </c>
      <c r="D80" s="95" t="s">
        <v>10150</v>
      </c>
      <c r="E80" s="95" t="s">
        <v>10539</v>
      </c>
      <c r="F80" s="122">
        <v>770.56023879347345</v>
      </c>
      <c r="G80" s="123">
        <v>-0.1218191860027258</v>
      </c>
      <c r="H80" s="95">
        <v>35</v>
      </c>
      <c r="I80" s="95">
        <v>44.879246717872718</v>
      </c>
      <c r="J80" s="95">
        <v>8.7356883326262675</v>
      </c>
      <c r="K80" s="95">
        <v>100.13730954642672</v>
      </c>
      <c r="L80" s="95">
        <v>77.19104503224213</v>
      </c>
      <c r="M80" s="95">
        <v>20.252928254410584</v>
      </c>
      <c r="N80" s="95">
        <v>3.2609651779194606</v>
      </c>
      <c r="O80" s="95">
        <v>2.9485389501210917</v>
      </c>
      <c r="P80" s="95">
        <v>0.15060934243682045</v>
      </c>
      <c r="Q80" s="95">
        <v>0.16181688536154828</v>
      </c>
      <c r="R80" s="95">
        <v>0</v>
      </c>
      <c r="S80" s="95">
        <v>12160.234267156055</v>
      </c>
      <c r="T80" s="95">
        <v>0</v>
      </c>
      <c r="U80" s="95">
        <v>0</v>
      </c>
      <c r="V80" s="95">
        <v>555.70568212174226</v>
      </c>
      <c r="W80" s="95">
        <v>170.20797784207534</v>
      </c>
      <c r="X80" s="95">
        <v>63.169155872774866</v>
      </c>
      <c r="Y80" s="95">
        <v>7.6660829999999995</v>
      </c>
      <c r="Z80" s="95">
        <v>314.66246540689212</v>
      </c>
      <c r="AA80" s="95">
        <v>214.85455667173119</v>
      </c>
      <c r="AB80" s="95">
        <v>0</v>
      </c>
      <c r="AC80" s="95">
        <v>0</v>
      </c>
      <c r="AD80" s="95">
        <v>0</v>
      </c>
      <c r="AE80" s="95">
        <v>-41.255883428571423</v>
      </c>
      <c r="AF80" s="95">
        <v>-5.772426184847137</v>
      </c>
      <c r="AG80" s="95">
        <v>0</v>
      </c>
      <c r="AH80" s="95">
        <v>0</v>
      </c>
      <c r="AI80" s="95">
        <v>0</v>
      </c>
      <c r="AJ80" s="95">
        <v>0</v>
      </c>
      <c r="AK80" s="95">
        <v>0.68280961440348897</v>
      </c>
      <c r="AL80" s="95">
        <v>770.56023879347345</v>
      </c>
      <c r="AM80" s="95">
        <v>41.255883428571423</v>
      </c>
      <c r="AN80" s="95">
        <v>0</v>
      </c>
      <c r="AO80" s="95">
        <v>0</v>
      </c>
      <c r="AP80" s="95">
        <v>0</v>
      </c>
      <c r="AQ80" s="95">
        <v>41.255883428571423</v>
      </c>
      <c r="AR80" s="95">
        <v>229.39211759416492</v>
      </c>
      <c r="AS80" s="95">
        <v>139.80658180852882</v>
      </c>
      <c r="AT80" s="95">
        <v>139.80658180852882</v>
      </c>
      <c r="AU80" s="95">
        <v>0</v>
      </c>
      <c r="AV80" s="95">
        <v>0</v>
      </c>
      <c r="AW80" s="95">
        <v>23.385354430979682</v>
      </c>
      <c r="AX80" s="95">
        <v>5.0765856211545124</v>
      </c>
      <c r="AY80" s="95">
        <v>7.6286536707604862</v>
      </c>
      <c r="AZ80" s="95">
        <v>10.68011513906468</v>
      </c>
      <c r="BA80" s="95">
        <v>0</v>
      </c>
      <c r="BB80" s="95">
        <v>66.200181354656436</v>
      </c>
      <c r="BC80" s="95">
        <v>0</v>
      </c>
      <c r="BD80" s="95">
        <v>0</v>
      </c>
      <c r="BE80" s="95">
        <v>66.200181354656436</v>
      </c>
      <c r="BF80" s="95">
        <v>0</v>
      </c>
      <c r="BG80" s="95">
        <v>270.64800102273637</v>
      </c>
      <c r="BH80" s="95">
        <v>55.793444351005178</v>
      </c>
      <c r="BI80" s="95">
        <v>-0.2983165498767204</v>
      </c>
      <c r="BJ80" s="95">
        <v>-0.1218191860027258</v>
      </c>
    </row>
    <row r="81" spans="1:62" x14ac:dyDescent="0.35">
      <c r="A81" s="95" t="s">
        <v>10166</v>
      </c>
      <c r="B81" s="95" t="s">
        <v>10422</v>
      </c>
      <c r="C81" s="95" t="s">
        <v>10424</v>
      </c>
      <c r="D81" s="95" t="s">
        <v>10151</v>
      </c>
      <c r="E81" s="95" t="s">
        <v>10540</v>
      </c>
      <c r="F81" s="125">
        <v>1011.1361903173823</v>
      </c>
      <c r="G81" s="123">
        <v>-0.37774022036240001</v>
      </c>
      <c r="H81" s="95">
        <v>35</v>
      </c>
      <c r="I81" s="95">
        <v>44.879246717872718</v>
      </c>
      <c r="J81" s="95">
        <v>8.7356883326262675</v>
      </c>
      <c r="K81" s="95">
        <v>100.13730954642672</v>
      </c>
      <c r="L81" s="95">
        <v>77.19104503224213</v>
      </c>
      <c r="M81" s="95">
        <v>20.252928254410584</v>
      </c>
      <c r="N81" s="95">
        <v>3.2609651779194606</v>
      </c>
      <c r="O81" s="95">
        <v>2.9485389501210917</v>
      </c>
      <c r="P81" s="95">
        <v>0.15060934243682045</v>
      </c>
      <c r="Q81" s="95">
        <v>0.16181688536154828</v>
      </c>
      <c r="R81" s="95">
        <v>0</v>
      </c>
      <c r="S81" s="95">
        <v>0</v>
      </c>
      <c r="T81" s="95">
        <v>3040.0585667890136</v>
      </c>
      <c r="U81" s="95">
        <v>0</v>
      </c>
      <c r="V81" s="95">
        <v>555.70568212174226</v>
      </c>
      <c r="W81" s="95">
        <v>170.20797784207534</v>
      </c>
      <c r="X81" s="95">
        <v>63.169155872774866</v>
      </c>
      <c r="Y81" s="95">
        <v>7.6660829999999995</v>
      </c>
      <c r="Z81" s="95">
        <v>314.66246540689212</v>
      </c>
      <c r="AA81" s="95">
        <v>455.43050819564007</v>
      </c>
      <c r="AB81" s="95">
        <v>0</v>
      </c>
      <c r="AC81" s="95">
        <v>173.05215326965583</v>
      </c>
      <c r="AD81" s="95">
        <v>68.926720845535542</v>
      </c>
      <c r="AE81" s="95">
        <v>0</v>
      </c>
      <c r="AF81" s="95">
        <v>-5.772426184847137</v>
      </c>
      <c r="AG81" s="95">
        <v>0</v>
      </c>
      <c r="AH81" s="95">
        <v>-42.658806019853976</v>
      </c>
      <c r="AI81" s="95">
        <v>0</v>
      </c>
      <c r="AJ81" s="95">
        <v>0</v>
      </c>
      <c r="AK81" s="95">
        <v>1.4473620411214914</v>
      </c>
      <c r="AL81" s="95">
        <v>1011.1361903173823</v>
      </c>
      <c r="AM81" s="95">
        <v>0</v>
      </c>
      <c r="AN81" s="95">
        <v>0</v>
      </c>
      <c r="AO81" s="95">
        <v>0</v>
      </c>
      <c r="AP81" s="95">
        <v>0</v>
      </c>
      <c r="AQ81" s="95">
        <v>0</v>
      </c>
      <c r="AR81" s="95">
        <v>223.14616625564653</v>
      </c>
      <c r="AS81" s="95">
        <v>139.80658180852882</v>
      </c>
      <c r="AT81" s="95">
        <v>139.80658180852882</v>
      </c>
      <c r="AU81" s="95">
        <v>0</v>
      </c>
      <c r="AV81" s="95">
        <v>0</v>
      </c>
      <c r="AW81" s="95">
        <v>23.385354430979682</v>
      </c>
      <c r="AX81" s="95">
        <v>5.0765856211545124</v>
      </c>
      <c r="AY81" s="95">
        <v>7.6286536707604862</v>
      </c>
      <c r="AZ81" s="95">
        <v>10.68011513906468</v>
      </c>
      <c r="BA81" s="95">
        <v>0</v>
      </c>
      <c r="BB81" s="95">
        <v>59.954230016138034</v>
      </c>
      <c r="BC81" s="95">
        <v>0</v>
      </c>
      <c r="BD81" s="95">
        <v>0</v>
      </c>
      <c r="BE81" s="95">
        <v>59.954230016138034</v>
      </c>
      <c r="BF81" s="95">
        <v>0</v>
      </c>
      <c r="BG81" s="95">
        <v>223.14616625564653</v>
      </c>
      <c r="BH81" s="95">
        <v>-232.28434193999354</v>
      </c>
      <c r="BI81" s="95">
        <v>-1.2138302128059273</v>
      </c>
      <c r="BJ81" s="95">
        <v>-0.37774022036240001</v>
      </c>
    </row>
    <row r="82" spans="1:62" x14ac:dyDescent="0.35">
      <c r="A82" s="95" t="s">
        <v>10166</v>
      </c>
      <c r="B82" s="95" t="s">
        <v>10422</v>
      </c>
      <c r="C82" s="95" t="s">
        <v>10424</v>
      </c>
      <c r="D82" s="95" t="s">
        <v>10152</v>
      </c>
      <c r="E82" s="95" t="s">
        <v>10541</v>
      </c>
      <c r="F82" s="122">
        <v>744.78108095981872</v>
      </c>
      <c r="G82" s="123">
        <v>-0.14361424757641125</v>
      </c>
      <c r="H82" s="95">
        <v>35</v>
      </c>
      <c r="I82" s="95">
        <v>44.879246717872718</v>
      </c>
      <c r="J82" s="95">
        <v>8.7356883326262675</v>
      </c>
      <c r="K82" s="95">
        <v>100.13730954642672</v>
      </c>
      <c r="L82" s="95">
        <v>77.19104503224213</v>
      </c>
      <c r="M82" s="95">
        <v>20.252928254410584</v>
      </c>
      <c r="N82" s="95">
        <v>3.2609651779194606</v>
      </c>
      <c r="O82" s="95">
        <v>2.9485389501210917</v>
      </c>
      <c r="P82" s="95">
        <v>0.15060934243682045</v>
      </c>
      <c r="Q82" s="95">
        <v>0.16181688536154828</v>
      </c>
      <c r="R82" s="95">
        <v>0</v>
      </c>
      <c r="S82" s="95">
        <v>0</v>
      </c>
      <c r="T82" s="95">
        <v>0</v>
      </c>
      <c r="U82" s="95">
        <v>3040058.5667890138</v>
      </c>
      <c r="V82" s="95">
        <v>555.70568212174226</v>
      </c>
      <c r="W82" s="95">
        <v>170.20797784207534</v>
      </c>
      <c r="X82" s="95">
        <v>63.169155872774866</v>
      </c>
      <c r="Y82" s="95">
        <v>7.6660829999999995</v>
      </c>
      <c r="Z82" s="95">
        <v>314.66246540689212</v>
      </c>
      <c r="AA82" s="95">
        <v>189.07539883807647</v>
      </c>
      <c r="AB82" s="95">
        <v>0</v>
      </c>
      <c r="AC82" s="95">
        <v>0</v>
      </c>
      <c r="AD82" s="95">
        <v>0</v>
      </c>
      <c r="AE82" s="95">
        <v>0</v>
      </c>
      <c r="AF82" s="95">
        <v>-5.772426184847137</v>
      </c>
      <c r="AG82" s="95">
        <v>0</v>
      </c>
      <c r="AH82" s="95">
        <v>-67.035041262226159</v>
      </c>
      <c r="AI82" s="95">
        <v>0</v>
      </c>
      <c r="AJ82" s="95">
        <v>0</v>
      </c>
      <c r="AK82" s="95">
        <v>0.60088323084096418</v>
      </c>
      <c r="AL82" s="95">
        <v>744.78108095981872</v>
      </c>
      <c r="AM82" s="95">
        <v>0</v>
      </c>
      <c r="AN82" s="95">
        <v>0</v>
      </c>
      <c r="AO82" s="95">
        <v>0</v>
      </c>
      <c r="AP82" s="95">
        <v>0</v>
      </c>
      <c r="AQ82" s="95">
        <v>0</v>
      </c>
      <c r="AR82" s="95">
        <v>231.776689693778</v>
      </c>
      <c r="AS82" s="95">
        <v>139.80658180852882</v>
      </c>
      <c r="AT82" s="95">
        <v>139.80658180852882</v>
      </c>
      <c r="AU82" s="95">
        <v>0</v>
      </c>
      <c r="AV82" s="95">
        <v>0</v>
      </c>
      <c r="AW82" s="95">
        <v>23.385354430979682</v>
      </c>
      <c r="AX82" s="95">
        <v>5.0765856211545124</v>
      </c>
      <c r="AY82" s="95">
        <v>7.6286536707604862</v>
      </c>
      <c r="AZ82" s="95">
        <v>10.68011513906468</v>
      </c>
      <c r="BA82" s="95">
        <v>0</v>
      </c>
      <c r="BB82" s="95">
        <v>68.584753454269503</v>
      </c>
      <c r="BC82" s="95">
        <v>0</v>
      </c>
      <c r="BD82" s="95">
        <v>0</v>
      </c>
      <c r="BE82" s="95">
        <v>68.584753454269503</v>
      </c>
      <c r="BF82" s="95">
        <v>0</v>
      </c>
      <c r="BG82" s="95">
        <v>231.776689693778</v>
      </c>
      <c r="BH82" s="95">
        <v>42.701290855701529</v>
      </c>
      <c r="BI82" s="95">
        <v>-0.33992352539689913</v>
      </c>
      <c r="BJ82" s="95">
        <v>-0.14361424757641125</v>
      </c>
    </row>
    <row r="83" spans="1:62" x14ac:dyDescent="0.35">
      <c r="A83" s="95" t="s">
        <v>10166</v>
      </c>
      <c r="B83" s="95" t="s">
        <v>10422</v>
      </c>
      <c r="C83" s="95" t="s">
        <v>10424</v>
      </c>
      <c r="D83" s="95" t="s">
        <v>10153</v>
      </c>
      <c r="E83" s="95" t="s">
        <v>10542</v>
      </c>
      <c r="F83" s="122">
        <v>752.09889224555286</v>
      </c>
      <c r="G83" s="123">
        <v>-4.5360515868301872E-2</v>
      </c>
      <c r="H83" s="95">
        <v>35</v>
      </c>
      <c r="I83" s="95">
        <v>44.882399880131459</v>
      </c>
      <c r="J83" s="95">
        <v>8.7361768818927423</v>
      </c>
      <c r="K83" s="95">
        <v>100.13730954642672</v>
      </c>
      <c r="L83" s="95">
        <v>77.149701291181046</v>
      </c>
      <c r="M83" s="95">
        <v>20.267693876218114</v>
      </c>
      <c r="N83" s="95">
        <v>3.2875432971730176</v>
      </c>
      <c r="O83" s="95">
        <v>2.9485389501210917</v>
      </c>
      <c r="P83" s="95">
        <v>0.177187461690377</v>
      </c>
      <c r="Q83" s="95">
        <v>0.16181688536154828</v>
      </c>
      <c r="R83" s="95">
        <v>0</v>
      </c>
      <c r="S83" s="95">
        <v>0</v>
      </c>
      <c r="T83" s="95">
        <v>0</v>
      </c>
      <c r="U83" s="95">
        <v>0</v>
      </c>
      <c r="V83" s="95">
        <v>495.98845214525028</v>
      </c>
      <c r="W83" s="95">
        <v>170.20797784207534</v>
      </c>
      <c r="X83" s="95">
        <v>63.169155872774866</v>
      </c>
      <c r="Y83" s="95">
        <v>8.0028359999999985</v>
      </c>
      <c r="Z83" s="95">
        <v>254.60848243040007</v>
      </c>
      <c r="AA83" s="95">
        <v>256.11044010030258</v>
      </c>
      <c r="AB83" s="95">
        <v>0</v>
      </c>
      <c r="AC83" s="95">
        <v>0</v>
      </c>
      <c r="AD83" s="95">
        <v>0</v>
      </c>
      <c r="AE83" s="95">
        <v>0</v>
      </c>
      <c r="AF83" s="95">
        <v>-5.772426184847137</v>
      </c>
      <c r="AG83" s="95">
        <v>0</v>
      </c>
      <c r="AH83" s="95">
        <v>0</v>
      </c>
      <c r="AI83" s="95">
        <v>0</v>
      </c>
      <c r="AJ83" s="95">
        <v>0</v>
      </c>
      <c r="AK83" s="95">
        <v>1.0058990873185583</v>
      </c>
      <c r="AL83" s="95">
        <v>752.09889224555286</v>
      </c>
      <c r="AM83" s="95">
        <v>0</v>
      </c>
      <c r="AN83" s="95">
        <v>0</v>
      </c>
      <c r="AO83" s="95">
        <v>0</v>
      </c>
      <c r="AP83" s="95">
        <v>0</v>
      </c>
      <c r="AQ83" s="95">
        <v>0</v>
      </c>
      <c r="AR83" s="95">
        <v>311.60332879446599</v>
      </c>
      <c r="AS83" s="95">
        <v>139.76367478563429</v>
      </c>
      <c r="AT83" s="95">
        <v>139.76367478563429</v>
      </c>
      <c r="AU83" s="95">
        <v>0</v>
      </c>
      <c r="AV83" s="95">
        <v>0</v>
      </c>
      <c r="AW83" s="95">
        <v>23.386642741523683</v>
      </c>
      <c r="AX83" s="95">
        <v>5.0765856211545124</v>
      </c>
      <c r="AY83" s="95">
        <v>7.6291904668204884</v>
      </c>
      <c r="AZ83" s="95">
        <v>10.680866653548684</v>
      </c>
      <c r="BA83" s="95">
        <v>0</v>
      </c>
      <c r="BB83" s="95">
        <v>148.45301126730803</v>
      </c>
      <c r="BC83" s="95">
        <v>0</v>
      </c>
      <c r="BD83" s="95">
        <v>0</v>
      </c>
      <c r="BE83" s="95">
        <v>148.45301126730803</v>
      </c>
      <c r="BF83" s="95">
        <v>0</v>
      </c>
      <c r="BG83" s="95">
        <v>311.60332879446599</v>
      </c>
      <c r="BH83" s="95">
        <v>55.492888694163412</v>
      </c>
      <c r="BI83" s="95">
        <v>-0.13399236903099848</v>
      </c>
      <c r="BJ83" s="95">
        <v>-4.5360515868301872E-2</v>
      </c>
    </row>
    <row r="84" spans="1:62" x14ac:dyDescent="0.35">
      <c r="A84" s="95" t="s">
        <v>10166</v>
      </c>
      <c r="B84" s="95" t="s">
        <v>10422</v>
      </c>
      <c r="C84" s="95" t="s">
        <v>10424</v>
      </c>
      <c r="D84" s="95" t="s">
        <v>10154</v>
      </c>
      <c r="E84" s="95" t="s">
        <v>10543</v>
      </c>
      <c r="F84" s="125">
        <v>815.2743510937662</v>
      </c>
      <c r="G84" s="123">
        <v>-7.0101262788053439E-2</v>
      </c>
      <c r="H84" s="95">
        <v>35</v>
      </c>
      <c r="I84" s="95">
        <v>44.872054370878764</v>
      </c>
      <c r="J84" s="95">
        <v>8.7345739542468053</v>
      </c>
      <c r="K84" s="95">
        <v>100.13730954642672</v>
      </c>
      <c r="L84" s="95">
        <v>77.225024325078593</v>
      </c>
      <c r="M84" s="95">
        <v>20.219247946546105</v>
      </c>
      <c r="N84" s="95">
        <v>3.2606661929474816</v>
      </c>
      <c r="O84" s="95">
        <v>2.9485389501210917</v>
      </c>
      <c r="P84" s="95">
        <v>0</v>
      </c>
      <c r="Q84" s="95">
        <v>0.31212724282639048</v>
      </c>
      <c r="R84" s="95">
        <v>0</v>
      </c>
      <c r="S84" s="95">
        <v>0</v>
      </c>
      <c r="T84" s="95">
        <v>0</v>
      </c>
      <c r="U84" s="95">
        <v>0</v>
      </c>
      <c r="V84" s="95">
        <v>559.16391099346367</v>
      </c>
      <c r="W84" s="95">
        <v>170.20797784207534</v>
      </c>
      <c r="X84" s="95">
        <v>63.169155872774866</v>
      </c>
      <c r="Y84" s="95">
        <v>6.9331499999999995</v>
      </c>
      <c r="Z84" s="95">
        <v>318.85362727861343</v>
      </c>
      <c r="AA84" s="95">
        <v>256.11044010030253</v>
      </c>
      <c r="AB84" s="95">
        <v>0</v>
      </c>
      <c r="AC84" s="95">
        <v>0</v>
      </c>
      <c r="AD84" s="95">
        <v>0</v>
      </c>
      <c r="AE84" s="95">
        <v>0</v>
      </c>
      <c r="AF84" s="95">
        <v>-5.772426184847137</v>
      </c>
      <c r="AG84" s="95">
        <v>0</v>
      </c>
      <c r="AH84" s="95">
        <v>0</v>
      </c>
      <c r="AI84" s="95">
        <v>0</v>
      </c>
      <c r="AJ84" s="95">
        <v>0</v>
      </c>
      <c r="AK84" s="95">
        <v>0.80322260181319471</v>
      </c>
      <c r="AL84" s="95">
        <v>815.2743510937662</v>
      </c>
      <c r="AM84" s="95">
        <v>0</v>
      </c>
      <c r="AN84" s="95">
        <v>0</v>
      </c>
      <c r="AO84" s="95">
        <v>0</v>
      </c>
      <c r="AP84" s="95">
        <v>0</v>
      </c>
      <c r="AQ84" s="95">
        <v>0</v>
      </c>
      <c r="AR84" s="95">
        <v>352.81230584853211</v>
      </c>
      <c r="AS84" s="95">
        <v>139.90450840895608</v>
      </c>
      <c r="AT84" s="95">
        <v>139.90450840895608</v>
      </c>
      <c r="AU84" s="95">
        <v>0</v>
      </c>
      <c r="AV84" s="95">
        <v>0</v>
      </c>
      <c r="AW84" s="95">
        <v>23.382415801214346</v>
      </c>
      <c r="AX84" s="95">
        <v>5.0765856211545124</v>
      </c>
      <c r="AY84" s="95">
        <v>7.6274292416915976</v>
      </c>
      <c r="AZ84" s="95">
        <v>10.678400938368236</v>
      </c>
      <c r="BA84" s="95">
        <v>0</v>
      </c>
      <c r="BB84" s="95">
        <v>189.52538163836169</v>
      </c>
      <c r="BC84" s="95">
        <v>0</v>
      </c>
      <c r="BD84" s="95">
        <v>0</v>
      </c>
      <c r="BE84" s="95">
        <v>189.52538163836169</v>
      </c>
      <c r="BF84" s="95">
        <v>0</v>
      </c>
      <c r="BG84" s="95">
        <v>352.81230584853211</v>
      </c>
      <c r="BH84" s="95">
        <v>96.701865748229579</v>
      </c>
      <c r="BI84" s="95">
        <v>-0.17924137171707569</v>
      </c>
      <c r="BJ84" s="95">
        <v>-7.0101262788053439E-2</v>
      </c>
    </row>
    <row r="85" spans="1:62" x14ac:dyDescent="0.35">
      <c r="A85" s="95" t="s">
        <v>10166</v>
      </c>
      <c r="B85" s="95" t="s">
        <v>10422</v>
      </c>
      <c r="C85" s="95" t="s">
        <v>10424</v>
      </c>
      <c r="D85" s="95" t="s">
        <v>10155</v>
      </c>
      <c r="E85" s="95" t="s">
        <v>10544</v>
      </c>
      <c r="F85" s="122">
        <v>761.53881175571962</v>
      </c>
      <c r="G85" s="123">
        <v>0.56462125819161446</v>
      </c>
      <c r="H85" s="95">
        <v>35</v>
      </c>
      <c r="I85" s="95">
        <v>44.840150825742114</v>
      </c>
      <c r="J85" s="95">
        <v>8.7296308361021175</v>
      </c>
      <c r="K85" s="95">
        <v>100.13730954642672</v>
      </c>
      <c r="L85" s="95">
        <v>77.706793007782707</v>
      </c>
      <c r="M85" s="95">
        <v>20.069850090314503</v>
      </c>
      <c r="N85" s="95">
        <v>2.9282953664749614</v>
      </c>
      <c r="O85" s="95">
        <v>2.9282953664749614</v>
      </c>
      <c r="P85" s="95">
        <v>0</v>
      </c>
      <c r="Q85" s="95">
        <v>0</v>
      </c>
      <c r="R85" s="95">
        <v>68454.526955292284</v>
      </c>
      <c r="S85" s="95">
        <v>0</v>
      </c>
      <c r="T85" s="95">
        <v>0</v>
      </c>
      <c r="U85" s="95">
        <v>0</v>
      </c>
      <c r="V85" s="95">
        <v>844.54831448350478</v>
      </c>
      <c r="W85" s="95">
        <v>170.20797784207534</v>
      </c>
      <c r="X85" s="95">
        <v>63.169155872774866</v>
      </c>
      <c r="Y85" s="95">
        <v>3.9221819999999985</v>
      </c>
      <c r="Z85" s="95">
        <v>607.24899876865459</v>
      </c>
      <c r="AA85" s="95">
        <v>-83.009502727785161</v>
      </c>
      <c r="AB85" s="95">
        <v>0</v>
      </c>
      <c r="AC85" s="95">
        <v>0</v>
      </c>
      <c r="AD85" s="95">
        <v>0</v>
      </c>
      <c r="AE85" s="95">
        <v>-148.76841454470329</v>
      </c>
      <c r="AF85" s="95">
        <v>-58.871204256410536</v>
      </c>
      <c r="AG85" s="95">
        <v>-137.25275021182119</v>
      </c>
      <c r="AH85" s="95">
        <v>0</v>
      </c>
      <c r="AI85" s="95">
        <v>0</v>
      </c>
      <c r="AJ85" s="95">
        <v>0</v>
      </c>
      <c r="AK85" s="95">
        <v>-0.1366976362185976</v>
      </c>
      <c r="AL85" s="95">
        <v>761.53881175571962</v>
      </c>
      <c r="AM85" s="95">
        <v>148.76841454470329</v>
      </c>
      <c r="AN85" s="95">
        <v>0</v>
      </c>
      <c r="AO85" s="95">
        <v>0</v>
      </c>
      <c r="AP85" s="95">
        <v>0</v>
      </c>
      <c r="AQ85" s="95">
        <v>148.76841454470329</v>
      </c>
      <c r="AR85" s="95">
        <v>640.45208355142756</v>
      </c>
      <c r="AS85" s="95">
        <v>140.33982781097785</v>
      </c>
      <c r="AT85" s="95">
        <v>140.33982781097785</v>
      </c>
      <c r="AU85" s="95">
        <v>0</v>
      </c>
      <c r="AV85" s="95">
        <v>0</v>
      </c>
      <c r="AW85" s="95">
        <v>89.300158826882026</v>
      </c>
      <c r="AX85" s="95">
        <v>71.007363711375802</v>
      </c>
      <c r="AY85" s="95">
        <v>7.6219979647942635</v>
      </c>
      <c r="AZ85" s="95">
        <v>10.670797150711968</v>
      </c>
      <c r="BA85" s="95">
        <v>0</v>
      </c>
      <c r="BB85" s="95">
        <v>410.8120969135677</v>
      </c>
      <c r="BC85" s="95">
        <v>0</v>
      </c>
      <c r="BD85" s="95">
        <v>0</v>
      </c>
      <c r="BE85" s="95">
        <v>410.8120969135677</v>
      </c>
      <c r="BF85" s="95">
        <v>0</v>
      </c>
      <c r="BG85" s="95">
        <v>789.22049809613088</v>
      </c>
      <c r="BH85" s="95">
        <v>872.23000082391604</v>
      </c>
      <c r="BI85" s="95">
        <v>0.70808021573877067</v>
      </c>
      <c r="BJ85" s="95">
        <v>0.56462125819161446</v>
      </c>
    </row>
    <row r="86" spans="1:62" x14ac:dyDescent="0.35">
      <c r="A86" s="95" t="s">
        <v>10166</v>
      </c>
      <c r="B86" s="95" t="s">
        <v>10422</v>
      </c>
      <c r="C86" s="95" t="s">
        <v>10424</v>
      </c>
      <c r="D86" s="95" t="s">
        <v>10156</v>
      </c>
      <c r="E86" s="95" t="s">
        <v>10545</v>
      </c>
      <c r="F86" s="125">
        <v>1697.7393751680581</v>
      </c>
      <c r="G86" s="123">
        <v>0.12280806326584323</v>
      </c>
      <c r="H86" s="95">
        <v>35</v>
      </c>
      <c r="I86" s="95">
        <v>141.02951563164385</v>
      </c>
      <c r="J86" s="95">
        <v>25.850892057391096</v>
      </c>
      <c r="K86" s="95">
        <v>100.13730954642672</v>
      </c>
      <c r="L86" s="95">
        <v>77.706793007782707</v>
      </c>
      <c r="M86" s="95">
        <v>20.069850090314503</v>
      </c>
      <c r="N86" s="95">
        <v>2.9282953664749614</v>
      </c>
      <c r="O86" s="95">
        <v>2.9282953664749614</v>
      </c>
      <c r="P86" s="95">
        <v>0</v>
      </c>
      <c r="Q86" s="95">
        <v>0</v>
      </c>
      <c r="R86" s="95">
        <v>68454.526955292284</v>
      </c>
      <c r="S86" s="95">
        <v>0</v>
      </c>
      <c r="T86" s="95">
        <v>0</v>
      </c>
      <c r="U86" s="95">
        <v>0</v>
      </c>
      <c r="V86" s="95">
        <v>1745.4576167312052</v>
      </c>
      <c r="W86" s="95">
        <v>170.20797784207534</v>
      </c>
      <c r="X86" s="95">
        <v>63.169155872774866</v>
      </c>
      <c r="Y86" s="95">
        <v>3.9221819999999985</v>
      </c>
      <c r="Z86" s="95">
        <v>1508.1583010163552</v>
      </c>
      <c r="AA86" s="95">
        <v>-47.718241563147103</v>
      </c>
      <c r="AB86" s="95">
        <v>-16.482895239627258</v>
      </c>
      <c r="AC86" s="95">
        <v>0</v>
      </c>
      <c r="AD86" s="95">
        <v>0</v>
      </c>
      <c r="AE86" s="95">
        <v>-131.17038610662155</v>
      </c>
      <c r="AF86" s="95">
        <v>-58.871204256410536</v>
      </c>
      <c r="AG86" s="95">
        <v>-103.07662224563782</v>
      </c>
      <c r="AH86" s="95">
        <v>0</v>
      </c>
      <c r="AI86" s="95">
        <v>0</v>
      </c>
      <c r="AJ86" s="95">
        <v>0</v>
      </c>
      <c r="AK86" s="95">
        <v>-3.164007487210696E-2</v>
      </c>
      <c r="AL86" s="95">
        <v>1697.7393751680581</v>
      </c>
      <c r="AM86" s="95">
        <v>147.6532813462488</v>
      </c>
      <c r="AN86" s="95">
        <v>16.482895239627258</v>
      </c>
      <c r="AO86" s="95">
        <v>0</v>
      </c>
      <c r="AP86" s="95">
        <v>0</v>
      </c>
      <c r="AQ86" s="95">
        <v>131.17038610662155</v>
      </c>
      <c r="AR86" s="95">
        <v>1356.2828627015112</v>
      </c>
      <c r="AS86" s="95">
        <v>140.33982781097785</v>
      </c>
      <c r="AT86" s="95">
        <v>140.33982781097785</v>
      </c>
      <c r="AU86" s="95">
        <v>0</v>
      </c>
      <c r="AV86" s="95">
        <v>0</v>
      </c>
      <c r="AW86" s="95">
        <v>317.99434068037272</v>
      </c>
      <c r="AX86" s="95">
        <v>71.007363711375802</v>
      </c>
      <c r="AY86" s="95">
        <v>102.91124040374872</v>
      </c>
      <c r="AZ86" s="95">
        <v>144.07573656524821</v>
      </c>
      <c r="BA86" s="95">
        <v>0</v>
      </c>
      <c r="BB86" s="95">
        <v>897.94869421016062</v>
      </c>
      <c r="BC86" s="95">
        <v>0</v>
      </c>
      <c r="BD86" s="95">
        <v>0</v>
      </c>
      <c r="BE86" s="95">
        <v>897.94869421016062</v>
      </c>
      <c r="BF86" s="95">
        <v>0</v>
      </c>
      <c r="BG86" s="95">
        <v>1503.9361440477601</v>
      </c>
      <c r="BH86" s="95">
        <v>1551.6543856109072</v>
      </c>
      <c r="BI86" s="95">
        <v>0.1382454908440616</v>
      </c>
      <c r="BJ86" s="95">
        <v>0.12280806326584323</v>
      </c>
    </row>
    <row r="87" spans="1:62" x14ac:dyDescent="0.35">
      <c r="A87" s="95" t="s">
        <v>10166</v>
      </c>
      <c r="B87" s="95" t="s">
        <v>10422</v>
      </c>
      <c r="C87" s="95" t="s">
        <v>10546</v>
      </c>
      <c r="D87" s="95" t="s">
        <v>9784</v>
      </c>
      <c r="E87" s="95" t="s">
        <v>10547</v>
      </c>
      <c r="F87" s="122">
        <v>744.78108095981872</v>
      </c>
      <c r="G87" s="123">
        <v>-0.14361424757641125</v>
      </c>
      <c r="H87" s="95">
        <v>35</v>
      </c>
      <c r="I87" s="95">
        <v>44.879246717872718</v>
      </c>
      <c r="J87" s="95">
        <v>8.7356883326262675</v>
      </c>
      <c r="K87" s="95">
        <v>100.13730954642672</v>
      </c>
      <c r="L87" s="95">
        <v>77.19104503224213</v>
      </c>
      <c r="M87" s="95">
        <v>20.252928254410584</v>
      </c>
      <c r="N87" s="95">
        <v>3.2609651779194606</v>
      </c>
      <c r="O87" s="95">
        <v>2.9485389501210917</v>
      </c>
      <c r="P87" s="95">
        <v>0.15060934243682045</v>
      </c>
      <c r="Q87" s="95">
        <v>0.16181688536154828</v>
      </c>
      <c r="R87" s="95">
        <v>0</v>
      </c>
      <c r="S87" s="95">
        <v>0</v>
      </c>
      <c r="T87" s="95">
        <v>0</v>
      </c>
      <c r="U87" s="95">
        <v>3040058.5667890138</v>
      </c>
      <c r="V87" s="95">
        <v>555.70568212174226</v>
      </c>
      <c r="W87" s="95">
        <v>170.20797784207534</v>
      </c>
      <c r="X87" s="95">
        <v>63.169155872774866</v>
      </c>
      <c r="Y87" s="95">
        <v>7.6660829999999995</v>
      </c>
      <c r="Z87" s="95">
        <v>314.66246540689212</v>
      </c>
      <c r="AA87" s="95">
        <v>189.07539883807647</v>
      </c>
      <c r="AB87" s="95">
        <v>0</v>
      </c>
      <c r="AC87" s="95">
        <v>0</v>
      </c>
      <c r="AD87" s="95">
        <v>0</v>
      </c>
      <c r="AE87" s="95">
        <v>0</v>
      </c>
      <c r="AF87" s="95">
        <v>-5.772426184847137</v>
      </c>
      <c r="AG87" s="95">
        <v>0</v>
      </c>
      <c r="AH87" s="95">
        <v>-67.035041262226159</v>
      </c>
      <c r="AI87" s="95">
        <v>0</v>
      </c>
      <c r="AJ87" s="95">
        <v>0</v>
      </c>
      <c r="AK87" s="95">
        <v>0.60088323084096418</v>
      </c>
      <c r="AL87" s="95">
        <v>744.78108095981872</v>
      </c>
      <c r="AM87" s="95">
        <v>0</v>
      </c>
      <c r="AN87" s="95">
        <v>0</v>
      </c>
      <c r="AO87" s="95">
        <v>0</v>
      </c>
      <c r="AP87" s="95">
        <v>0</v>
      </c>
      <c r="AQ87" s="95">
        <v>0</v>
      </c>
      <c r="AR87" s="95">
        <v>231.776689693778</v>
      </c>
      <c r="AS87" s="95">
        <v>139.80658180852882</v>
      </c>
      <c r="AT87" s="95">
        <v>139.80658180852882</v>
      </c>
      <c r="AU87" s="95">
        <v>0</v>
      </c>
      <c r="AV87" s="95">
        <v>0</v>
      </c>
      <c r="AW87" s="95">
        <v>23.385354430979682</v>
      </c>
      <c r="AX87" s="95">
        <v>5.0765856211545124</v>
      </c>
      <c r="AY87" s="95">
        <v>7.6286536707604862</v>
      </c>
      <c r="AZ87" s="95">
        <v>10.68011513906468</v>
      </c>
      <c r="BA87" s="95">
        <v>0</v>
      </c>
      <c r="BB87" s="95">
        <v>68.584753454269503</v>
      </c>
      <c r="BC87" s="95">
        <v>0</v>
      </c>
      <c r="BD87" s="95">
        <v>0</v>
      </c>
      <c r="BE87" s="95">
        <v>68.584753454269503</v>
      </c>
      <c r="BF87" s="95">
        <v>0</v>
      </c>
      <c r="BG87" s="95">
        <v>231.776689693778</v>
      </c>
      <c r="BH87" s="95">
        <v>42.701290855701529</v>
      </c>
      <c r="BI87" s="95">
        <v>-0.33992352539689913</v>
      </c>
      <c r="BJ87" s="95">
        <v>-0.14361424757641125</v>
      </c>
    </row>
    <row r="88" spans="1:62" x14ac:dyDescent="0.35">
      <c r="A88" s="95" t="s">
        <v>10166</v>
      </c>
      <c r="B88" s="95" t="s">
        <v>10422</v>
      </c>
      <c r="C88" s="95" t="s">
        <v>10426</v>
      </c>
      <c r="D88" s="95" t="s">
        <v>10150</v>
      </c>
      <c r="E88" s="95" t="s">
        <v>10548</v>
      </c>
      <c r="F88" s="122">
        <v>752.51610687141226</v>
      </c>
      <c r="G88" s="123">
        <v>-9.9248757060815096E-2</v>
      </c>
      <c r="H88" s="95">
        <v>35</v>
      </c>
      <c r="I88" s="95">
        <v>44.731584621579039</v>
      </c>
      <c r="J88" s="95">
        <v>8.7128096467515395</v>
      </c>
      <c r="K88" s="95">
        <v>96.708830880828415</v>
      </c>
      <c r="L88" s="95">
        <v>74.556475404800338</v>
      </c>
      <c r="M88" s="95">
        <v>19.561456490427808</v>
      </c>
      <c r="N88" s="95">
        <v>3.1585279037456941</v>
      </c>
      <c r="O88" s="95">
        <v>2.8567984548145811</v>
      </c>
      <c r="P88" s="95">
        <v>0.14545281366923832</v>
      </c>
      <c r="Q88" s="95">
        <v>0.15627663526187469</v>
      </c>
      <c r="R88" s="95">
        <v>0</v>
      </c>
      <c r="S88" s="95">
        <v>11743.894903311926</v>
      </c>
      <c r="T88" s="95">
        <v>0</v>
      </c>
      <c r="U88" s="95">
        <v>0</v>
      </c>
      <c r="V88" s="95">
        <v>555.70568212174226</v>
      </c>
      <c r="W88" s="95">
        <v>170.20797784207534</v>
      </c>
      <c r="X88" s="95">
        <v>63.169155872774866</v>
      </c>
      <c r="Y88" s="95">
        <v>7.6660829999999995</v>
      </c>
      <c r="Z88" s="95">
        <v>314.66246540689212</v>
      </c>
      <c r="AA88" s="95">
        <v>196.81042474967001</v>
      </c>
      <c r="AB88" s="95">
        <v>0</v>
      </c>
      <c r="AC88" s="95">
        <v>0</v>
      </c>
      <c r="AD88" s="95">
        <v>0</v>
      </c>
      <c r="AE88" s="95">
        <v>-41.255883428571423</v>
      </c>
      <c r="AF88" s="95">
        <v>-5.9365581069083593</v>
      </c>
      <c r="AG88" s="95">
        <v>0</v>
      </c>
      <c r="AH88" s="95">
        <v>0</v>
      </c>
      <c r="AI88" s="95">
        <v>0</v>
      </c>
      <c r="AJ88" s="95">
        <v>0</v>
      </c>
      <c r="AK88" s="95">
        <v>0.62546520918906912</v>
      </c>
      <c r="AL88" s="95">
        <v>752.51610687141226</v>
      </c>
      <c r="AM88" s="95">
        <v>41.255883428571423</v>
      </c>
      <c r="AN88" s="95">
        <v>0</v>
      </c>
      <c r="AO88" s="95">
        <v>0</v>
      </c>
      <c r="AP88" s="95">
        <v>0</v>
      </c>
      <c r="AQ88" s="95">
        <v>41.255883428571423</v>
      </c>
      <c r="AR88" s="95">
        <v>230.53071845275957</v>
      </c>
      <c r="AS88" s="95">
        <v>140.61213352767427</v>
      </c>
      <c r="AT88" s="95">
        <v>140.61213352767427</v>
      </c>
      <c r="AU88" s="95">
        <v>0</v>
      </c>
      <c r="AV88" s="95">
        <v>0</v>
      </c>
      <c r="AW88" s="95">
        <v>24.093157108766455</v>
      </c>
      <c r="AX88" s="95">
        <v>5.1977841542886214</v>
      </c>
      <c r="AY88" s="95">
        <v>7.8730720643657648</v>
      </c>
      <c r="AZ88" s="95">
        <v>11.022300890112071</v>
      </c>
      <c r="BA88" s="95">
        <v>0</v>
      </c>
      <c r="BB88" s="95">
        <v>65.825427816318836</v>
      </c>
      <c r="BC88" s="95">
        <v>0</v>
      </c>
      <c r="BD88" s="95">
        <v>0</v>
      </c>
      <c r="BE88" s="95">
        <v>65.825427816318836</v>
      </c>
      <c r="BF88" s="95">
        <v>0</v>
      </c>
      <c r="BG88" s="95">
        <v>271.78660188133097</v>
      </c>
      <c r="BH88" s="95">
        <v>74.976177131660961</v>
      </c>
      <c r="BI88" s="95">
        <v>-0.23735366141828779</v>
      </c>
      <c r="BJ88" s="95">
        <v>-9.9248757060815096E-2</v>
      </c>
    </row>
    <row r="89" spans="1:62" x14ac:dyDescent="0.35">
      <c r="A89" s="95" t="s">
        <v>10166</v>
      </c>
      <c r="B89" s="95" t="s">
        <v>10422</v>
      </c>
      <c r="C89" s="95" t="s">
        <v>10426</v>
      </c>
      <c r="D89" s="95" t="s">
        <v>10151</v>
      </c>
      <c r="E89" s="95" t="s">
        <v>10549</v>
      </c>
      <c r="F89" s="125">
        <v>1001.849169917679</v>
      </c>
      <c r="G89" s="123">
        <v>-0.37107754889254335</v>
      </c>
      <c r="H89" s="95">
        <v>35</v>
      </c>
      <c r="I89" s="95">
        <v>44.731584621579039</v>
      </c>
      <c r="J89" s="95">
        <v>8.7128096467515395</v>
      </c>
      <c r="K89" s="95">
        <v>96.708830880828415</v>
      </c>
      <c r="L89" s="95">
        <v>74.556475404800338</v>
      </c>
      <c r="M89" s="95">
        <v>19.561456490427808</v>
      </c>
      <c r="N89" s="95">
        <v>3.1585279037456941</v>
      </c>
      <c r="O89" s="95">
        <v>2.8567984548145811</v>
      </c>
      <c r="P89" s="95">
        <v>0.14545281366923832</v>
      </c>
      <c r="Q89" s="95">
        <v>0.15627663526187469</v>
      </c>
      <c r="R89" s="95">
        <v>0</v>
      </c>
      <c r="S89" s="95">
        <v>0</v>
      </c>
      <c r="T89" s="95">
        <v>2935.9737258279815</v>
      </c>
      <c r="U89" s="95">
        <v>0</v>
      </c>
      <c r="V89" s="95">
        <v>555.70568212174226</v>
      </c>
      <c r="W89" s="95">
        <v>170.20797784207534</v>
      </c>
      <c r="X89" s="95">
        <v>63.169155872774866</v>
      </c>
      <c r="Y89" s="95">
        <v>7.6660829999999995</v>
      </c>
      <c r="Z89" s="95">
        <v>314.66246540689212</v>
      </c>
      <c r="AA89" s="95">
        <v>446.14348779593672</v>
      </c>
      <c r="AB89" s="95">
        <v>0</v>
      </c>
      <c r="AC89" s="95">
        <v>179.18712160829676</v>
      </c>
      <c r="AD89" s="95">
        <v>71.370280443518595</v>
      </c>
      <c r="AE89" s="95">
        <v>0</v>
      </c>
      <c r="AF89" s="95">
        <v>-5.9365581069083593</v>
      </c>
      <c r="AG89" s="95">
        <v>0</v>
      </c>
      <c r="AH89" s="95">
        <v>-42.480222434120201</v>
      </c>
      <c r="AI89" s="95">
        <v>0</v>
      </c>
      <c r="AJ89" s="95">
        <v>0</v>
      </c>
      <c r="AK89" s="95">
        <v>1.4178478110473889</v>
      </c>
      <c r="AL89" s="95">
        <v>1001.849169917679</v>
      </c>
      <c r="AM89" s="95">
        <v>0</v>
      </c>
      <c r="AN89" s="95">
        <v>0</v>
      </c>
      <c r="AO89" s="95">
        <v>0</v>
      </c>
      <c r="AP89" s="95">
        <v>0</v>
      </c>
      <c r="AQ89" s="95">
        <v>0</v>
      </c>
      <c r="AR89" s="95">
        <v>224.04221886974736</v>
      </c>
      <c r="AS89" s="95">
        <v>140.61213352767427</v>
      </c>
      <c r="AT89" s="95">
        <v>140.61213352767427</v>
      </c>
      <c r="AU89" s="95">
        <v>0</v>
      </c>
      <c r="AV89" s="95">
        <v>0</v>
      </c>
      <c r="AW89" s="95">
        <v>24.093157108766455</v>
      </c>
      <c r="AX89" s="95">
        <v>5.1977841542886214</v>
      </c>
      <c r="AY89" s="95">
        <v>7.8730720643657648</v>
      </c>
      <c r="AZ89" s="95">
        <v>11.022300890112071</v>
      </c>
      <c r="BA89" s="95">
        <v>0</v>
      </c>
      <c r="BB89" s="95">
        <v>59.336928233306629</v>
      </c>
      <c r="BC89" s="95">
        <v>0</v>
      </c>
      <c r="BD89" s="95">
        <v>0</v>
      </c>
      <c r="BE89" s="95">
        <v>59.336928233306629</v>
      </c>
      <c r="BF89" s="95">
        <v>0</v>
      </c>
      <c r="BG89" s="95">
        <v>224.04221886974736</v>
      </c>
      <c r="BH89" s="95">
        <v>-222.10126892618936</v>
      </c>
      <c r="BI89" s="95">
        <v>-1.1814683198784175</v>
      </c>
      <c r="BJ89" s="95">
        <v>-0.37107754889254335</v>
      </c>
    </row>
    <row r="90" spans="1:62" x14ac:dyDescent="0.35">
      <c r="A90" s="95" t="s">
        <v>10166</v>
      </c>
      <c r="B90" s="95" t="s">
        <v>10422</v>
      </c>
      <c r="C90" s="95" t="s">
        <v>10426</v>
      </c>
      <c r="D90" s="95" t="s">
        <v>10152</v>
      </c>
      <c r="E90" s="95" t="s">
        <v>10550</v>
      </c>
      <c r="F90" s="122">
        <v>724.36045242703688</v>
      </c>
      <c r="G90" s="123">
        <v>-0.11759631401453773</v>
      </c>
      <c r="H90" s="95">
        <v>35</v>
      </c>
      <c r="I90" s="95">
        <v>44.731584621579039</v>
      </c>
      <c r="J90" s="95">
        <v>8.7128096467515395</v>
      </c>
      <c r="K90" s="95">
        <v>96.708830880828415</v>
      </c>
      <c r="L90" s="95">
        <v>74.556475404800338</v>
      </c>
      <c r="M90" s="95">
        <v>19.561456490427808</v>
      </c>
      <c r="N90" s="95">
        <v>3.1585279037456941</v>
      </c>
      <c r="O90" s="95">
        <v>2.8567984548145811</v>
      </c>
      <c r="P90" s="95">
        <v>0.14545281366923832</v>
      </c>
      <c r="Q90" s="95">
        <v>0.15627663526187469</v>
      </c>
      <c r="R90" s="95">
        <v>0</v>
      </c>
      <c r="S90" s="95">
        <v>0</v>
      </c>
      <c r="T90" s="95">
        <v>0</v>
      </c>
      <c r="U90" s="95">
        <v>2935973.7258279817</v>
      </c>
      <c r="V90" s="95">
        <v>555.70568212174226</v>
      </c>
      <c r="W90" s="95">
        <v>170.20797784207534</v>
      </c>
      <c r="X90" s="95">
        <v>63.169155872774866</v>
      </c>
      <c r="Y90" s="95">
        <v>7.6660829999999995</v>
      </c>
      <c r="Z90" s="95">
        <v>314.66246540689212</v>
      </c>
      <c r="AA90" s="95">
        <v>168.65477030529462</v>
      </c>
      <c r="AB90" s="95">
        <v>0</v>
      </c>
      <c r="AC90" s="95">
        <v>0</v>
      </c>
      <c r="AD90" s="95">
        <v>0</v>
      </c>
      <c r="AE90" s="95">
        <v>0</v>
      </c>
      <c r="AF90" s="95">
        <v>-5.9365581069083593</v>
      </c>
      <c r="AG90" s="95">
        <v>0</v>
      </c>
      <c r="AH90" s="95">
        <v>-69.411537872946795</v>
      </c>
      <c r="AI90" s="95">
        <v>0</v>
      </c>
      <c r="AJ90" s="95">
        <v>0</v>
      </c>
      <c r="AK90" s="95">
        <v>0.53598629911961704</v>
      </c>
      <c r="AL90" s="95">
        <v>724.36045242703688</v>
      </c>
      <c r="AM90" s="95">
        <v>0</v>
      </c>
      <c r="AN90" s="95">
        <v>0</v>
      </c>
      <c r="AO90" s="95">
        <v>0</v>
      </c>
      <c r="AP90" s="95">
        <v>0</v>
      </c>
      <c r="AQ90" s="95">
        <v>0</v>
      </c>
      <c r="AR90" s="95">
        <v>233.1351164888643</v>
      </c>
      <c r="AS90" s="95">
        <v>140.61213352767427</v>
      </c>
      <c r="AT90" s="95">
        <v>140.61213352767427</v>
      </c>
      <c r="AU90" s="95">
        <v>0</v>
      </c>
      <c r="AV90" s="95">
        <v>0</v>
      </c>
      <c r="AW90" s="95">
        <v>24.093157108766455</v>
      </c>
      <c r="AX90" s="95">
        <v>5.1977841542886214</v>
      </c>
      <c r="AY90" s="95">
        <v>7.8730720643657648</v>
      </c>
      <c r="AZ90" s="95">
        <v>11.022300890112071</v>
      </c>
      <c r="BA90" s="95">
        <v>0</v>
      </c>
      <c r="BB90" s="95">
        <v>68.429825852423562</v>
      </c>
      <c r="BC90" s="95">
        <v>0</v>
      </c>
      <c r="BD90" s="95">
        <v>0</v>
      </c>
      <c r="BE90" s="95">
        <v>68.429825852423562</v>
      </c>
      <c r="BF90" s="95">
        <v>0</v>
      </c>
      <c r="BG90" s="95">
        <v>233.1351164888643</v>
      </c>
      <c r="BH90" s="95">
        <v>64.480346183569679</v>
      </c>
      <c r="BI90" s="95">
        <v>-0.27070950172964825</v>
      </c>
      <c r="BJ90" s="95">
        <v>-0.11759631401453773</v>
      </c>
    </row>
    <row r="91" spans="1:62" x14ac:dyDescent="0.35">
      <c r="A91" s="95" t="s">
        <v>10166</v>
      </c>
      <c r="B91" s="95" t="s">
        <v>10422</v>
      </c>
      <c r="C91" s="95" t="s">
        <v>10426</v>
      </c>
      <c r="D91" s="95" t="s">
        <v>10153</v>
      </c>
      <c r="E91" s="95" t="s">
        <v>10551</v>
      </c>
      <c r="F91" s="122">
        <v>734.05476032349168</v>
      </c>
      <c r="G91" s="123">
        <v>-2.0570220213519931E-2</v>
      </c>
      <c r="H91" s="95">
        <v>35</v>
      </c>
      <c r="I91" s="95">
        <v>44.734629826578086</v>
      </c>
      <c r="J91" s="95">
        <v>8.7132814691781935</v>
      </c>
      <c r="K91" s="95">
        <v>96.708830880828415</v>
      </c>
      <c r="L91" s="95">
        <v>74.51654718144016</v>
      </c>
      <c r="M91" s="95">
        <v>19.575716570199305</v>
      </c>
      <c r="N91" s="95">
        <v>3.1841960473343831</v>
      </c>
      <c r="O91" s="95">
        <v>2.8567984548145811</v>
      </c>
      <c r="P91" s="95">
        <v>0.17112095725792748</v>
      </c>
      <c r="Q91" s="95">
        <v>0.15627663526187469</v>
      </c>
      <c r="R91" s="95">
        <v>0</v>
      </c>
      <c r="S91" s="95">
        <v>0</v>
      </c>
      <c r="T91" s="95">
        <v>0</v>
      </c>
      <c r="U91" s="95">
        <v>0</v>
      </c>
      <c r="V91" s="95">
        <v>495.98845214525028</v>
      </c>
      <c r="W91" s="95">
        <v>170.20797784207534</v>
      </c>
      <c r="X91" s="95">
        <v>63.169155872774866</v>
      </c>
      <c r="Y91" s="95">
        <v>8.0028359999999985</v>
      </c>
      <c r="Z91" s="95">
        <v>254.60848243040007</v>
      </c>
      <c r="AA91" s="95">
        <v>238.0663081782414</v>
      </c>
      <c r="AB91" s="95">
        <v>0</v>
      </c>
      <c r="AC91" s="95">
        <v>0</v>
      </c>
      <c r="AD91" s="95">
        <v>0</v>
      </c>
      <c r="AE91" s="95">
        <v>0</v>
      </c>
      <c r="AF91" s="95">
        <v>-5.9365581069083593</v>
      </c>
      <c r="AG91" s="95">
        <v>0</v>
      </c>
      <c r="AH91" s="95">
        <v>0</v>
      </c>
      <c r="AI91" s="95">
        <v>0</v>
      </c>
      <c r="AJ91" s="95">
        <v>0</v>
      </c>
      <c r="AK91" s="95">
        <v>0.93502897431282306</v>
      </c>
      <c r="AL91" s="95">
        <v>734.05476032349168</v>
      </c>
      <c r="AM91" s="95">
        <v>0</v>
      </c>
      <c r="AN91" s="95">
        <v>0</v>
      </c>
      <c r="AO91" s="95">
        <v>0</v>
      </c>
      <c r="AP91" s="95">
        <v>0</v>
      </c>
      <c r="AQ91" s="95">
        <v>0</v>
      </c>
      <c r="AR91" s="95">
        <v>312.57512254000466</v>
      </c>
      <c r="AS91" s="95">
        <v>140.56926474783526</v>
      </c>
      <c r="AT91" s="95">
        <v>140.56926474783526</v>
      </c>
      <c r="AU91" s="95">
        <v>0</v>
      </c>
      <c r="AV91" s="95">
        <v>0</v>
      </c>
      <c r="AW91" s="95">
        <v>24.094445419310471</v>
      </c>
      <c r="AX91" s="95">
        <v>5.1977841542886214</v>
      </c>
      <c r="AY91" s="95">
        <v>7.8736088604257715</v>
      </c>
      <c r="AZ91" s="95">
        <v>11.023052404596079</v>
      </c>
      <c r="BA91" s="95">
        <v>0</v>
      </c>
      <c r="BB91" s="95">
        <v>147.91141237285893</v>
      </c>
      <c r="BC91" s="95">
        <v>0</v>
      </c>
      <c r="BD91" s="95">
        <v>0</v>
      </c>
      <c r="BE91" s="95">
        <v>147.91141237285893</v>
      </c>
      <c r="BF91" s="95">
        <v>0</v>
      </c>
      <c r="BG91" s="95">
        <v>312.57512254000466</v>
      </c>
      <c r="BH91" s="95">
        <v>74.508814361763257</v>
      </c>
      <c r="BI91" s="95">
        <v>-5.9305439962175931E-2</v>
      </c>
      <c r="BJ91" s="95">
        <v>-2.0570220213519931E-2</v>
      </c>
    </row>
    <row r="92" spans="1:62" x14ac:dyDescent="0.35">
      <c r="A92" s="95" t="s">
        <v>10166</v>
      </c>
      <c r="B92" s="95" t="s">
        <v>10422</v>
      </c>
      <c r="C92" s="95" t="s">
        <v>10426</v>
      </c>
      <c r="D92" s="95" t="s">
        <v>10154</v>
      </c>
      <c r="E92" s="95" t="s">
        <v>10552</v>
      </c>
      <c r="F92" s="122">
        <v>797.23021917170502</v>
      </c>
      <c r="G92" s="123">
        <v>-4.7835079947919364E-2</v>
      </c>
      <c r="H92" s="95">
        <v>35</v>
      </c>
      <c r="I92" s="95">
        <v>44.724638524542627</v>
      </c>
      <c r="J92" s="95">
        <v>8.7117334222082068</v>
      </c>
      <c r="K92" s="95">
        <v>96.708830880828415</v>
      </c>
      <c r="L92" s="95">
        <v>74.589291322256628</v>
      </c>
      <c r="M92" s="95">
        <v>19.528929321363314</v>
      </c>
      <c r="N92" s="95">
        <v>3.158239155353892</v>
      </c>
      <c r="O92" s="95">
        <v>2.8567984548145811</v>
      </c>
      <c r="P92" s="95">
        <v>0</v>
      </c>
      <c r="Q92" s="95">
        <v>0.3014407005393106</v>
      </c>
      <c r="R92" s="95">
        <v>0</v>
      </c>
      <c r="S92" s="95">
        <v>0</v>
      </c>
      <c r="T92" s="95">
        <v>0</v>
      </c>
      <c r="U92" s="95">
        <v>0</v>
      </c>
      <c r="V92" s="95">
        <v>559.16391099346367</v>
      </c>
      <c r="W92" s="95">
        <v>170.20797784207534</v>
      </c>
      <c r="X92" s="95">
        <v>63.169155872774866</v>
      </c>
      <c r="Y92" s="95">
        <v>6.9331499999999995</v>
      </c>
      <c r="Z92" s="95">
        <v>318.85362727861343</v>
      </c>
      <c r="AA92" s="95">
        <v>238.06630817824134</v>
      </c>
      <c r="AB92" s="95">
        <v>0</v>
      </c>
      <c r="AC92" s="95">
        <v>0</v>
      </c>
      <c r="AD92" s="95">
        <v>0</v>
      </c>
      <c r="AE92" s="95">
        <v>0</v>
      </c>
      <c r="AF92" s="95">
        <v>-5.9365581069083593</v>
      </c>
      <c r="AG92" s="95">
        <v>0</v>
      </c>
      <c r="AH92" s="95">
        <v>0</v>
      </c>
      <c r="AI92" s="95">
        <v>0</v>
      </c>
      <c r="AJ92" s="95">
        <v>0</v>
      </c>
      <c r="AK92" s="95">
        <v>0.74663195840083596</v>
      </c>
      <c r="AL92" s="95">
        <v>797.23021917170502</v>
      </c>
      <c r="AM92" s="95">
        <v>0</v>
      </c>
      <c r="AN92" s="95">
        <v>0</v>
      </c>
      <c r="AO92" s="95">
        <v>0</v>
      </c>
      <c r="AP92" s="95">
        <v>0</v>
      </c>
      <c r="AQ92" s="95">
        <v>0</v>
      </c>
      <c r="AR92" s="95">
        <v>353.78436418587899</v>
      </c>
      <c r="AS92" s="95">
        <v>140.70997155664463</v>
      </c>
      <c r="AT92" s="95">
        <v>140.70997155664463</v>
      </c>
      <c r="AU92" s="95">
        <v>0</v>
      </c>
      <c r="AV92" s="95">
        <v>0</v>
      </c>
      <c r="AW92" s="95">
        <v>24.090218479001134</v>
      </c>
      <c r="AX92" s="95">
        <v>5.1977841542886214</v>
      </c>
      <c r="AY92" s="95">
        <v>7.8718476352968807</v>
      </c>
      <c r="AZ92" s="95">
        <v>11.020586689415632</v>
      </c>
      <c r="BA92" s="95">
        <v>0</v>
      </c>
      <c r="BB92" s="95">
        <v>188.98417415023323</v>
      </c>
      <c r="BC92" s="95">
        <v>0</v>
      </c>
      <c r="BD92" s="95">
        <v>0</v>
      </c>
      <c r="BE92" s="95">
        <v>188.98417415023323</v>
      </c>
      <c r="BF92" s="95">
        <v>0</v>
      </c>
      <c r="BG92" s="95">
        <v>353.78436418587899</v>
      </c>
      <c r="BH92" s="95">
        <v>115.71805600763764</v>
      </c>
      <c r="BI92" s="95">
        <v>-0.11960212463775119</v>
      </c>
      <c r="BJ92" s="95">
        <v>-4.7835079947919364E-2</v>
      </c>
    </row>
    <row r="93" spans="1:62" x14ac:dyDescent="0.35">
      <c r="A93" s="95" t="s">
        <v>10166</v>
      </c>
      <c r="B93" s="95" t="s">
        <v>10422</v>
      </c>
      <c r="C93" s="95" t="s">
        <v>10426</v>
      </c>
      <c r="D93" s="95" t="s">
        <v>10155</v>
      </c>
      <c r="E93" s="95" t="s">
        <v>10553</v>
      </c>
      <c r="F93" s="122">
        <v>742.73908945877224</v>
      </c>
      <c r="G93" s="123">
        <v>0.61177946892532276</v>
      </c>
      <c r="H93" s="95">
        <v>35</v>
      </c>
      <c r="I93" s="95">
        <v>44.693827285803607</v>
      </c>
      <c r="J93" s="95">
        <v>8.7069595454299744</v>
      </c>
      <c r="K93" s="95">
        <v>96.708830880828415</v>
      </c>
      <c r="L93" s="95">
        <v>75.054557213840411</v>
      </c>
      <c r="M93" s="95">
        <v>19.384646515307278</v>
      </c>
      <c r="N93" s="95">
        <v>2.8372560698261409</v>
      </c>
      <c r="O93" s="95">
        <v>2.8372560698261409</v>
      </c>
      <c r="P93" s="95">
        <v>0</v>
      </c>
      <c r="Q93" s="95">
        <v>0</v>
      </c>
      <c r="R93" s="95">
        <v>66111.803647135777</v>
      </c>
      <c r="S93" s="95">
        <v>0</v>
      </c>
      <c r="T93" s="95">
        <v>0</v>
      </c>
      <c r="U93" s="95">
        <v>0</v>
      </c>
      <c r="V93" s="95">
        <v>844.54831448350478</v>
      </c>
      <c r="W93" s="95">
        <v>170.20797784207534</v>
      </c>
      <c r="X93" s="95">
        <v>63.169155872774866</v>
      </c>
      <c r="Y93" s="95">
        <v>3.9221819999999985</v>
      </c>
      <c r="Z93" s="95">
        <v>607.24899876865459</v>
      </c>
      <c r="AA93" s="95">
        <v>-101.80922502473254</v>
      </c>
      <c r="AB93" s="95">
        <v>0</v>
      </c>
      <c r="AC93" s="95">
        <v>0</v>
      </c>
      <c r="AD93" s="95">
        <v>0</v>
      </c>
      <c r="AE93" s="95">
        <v>-153.74266052271699</v>
      </c>
      <c r="AF93" s="95">
        <v>-59.043055205044581</v>
      </c>
      <c r="AG93" s="95">
        <v>-133.02637558212081</v>
      </c>
      <c r="AH93" s="95">
        <v>0</v>
      </c>
      <c r="AI93" s="95">
        <v>0</v>
      </c>
      <c r="AJ93" s="95">
        <v>0</v>
      </c>
      <c r="AK93" s="95">
        <v>-0.16765647243746071</v>
      </c>
      <c r="AL93" s="95">
        <v>742.73908945877224</v>
      </c>
      <c r="AM93" s="95">
        <v>153.74266052271699</v>
      </c>
      <c r="AN93" s="95">
        <v>0</v>
      </c>
      <c r="AO93" s="95">
        <v>0</v>
      </c>
      <c r="AP93" s="95">
        <v>0</v>
      </c>
      <c r="AQ93" s="95">
        <v>153.74266052271699</v>
      </c>
      <c r="AR93" s="95">
        <v>641.0896389203707</v>
      </c>
      <c r="AS93" s="95">
        <v>141.14487548036547</v>
      </c>
      <c r="AT93" s="95">
        <v>141.14487548036547</v>
      </c>
      <c r="AU93" s="95">
        <v>0</v>
      </c>
      <c r="AV93" s="95">
        <v>0</v>
      </c>
      <c r="AW93" s="95">
        <v>89.994742200815239</v>
      </c>
      <c r="AX93" s="95">
        <v>71.115342940656333</v>
      </c>
      <c r="AY93" s="95">
        <v>7.8664163583995466</v>
      </c>
      <c r="AZ93" s="95">
        <v>11.012982901759365</v>
      </c>
      <c r="BA93" s="95">
        <v>0</v>
      </c>
      <c r="BB93" s="95">
        <v>409.95002123918999</v>
      </c>
      <c r="BC93" s="95">
        <v>0</v>
      </c>
      <c r="BD93" s="95">
        <v>0</v>
      </c>
      <c r="BE93" s="95">
        <v>409.95002123918999</v>
      </c>
      <c r="BF93" s="95">
        <v>0</v>
      </c>
      <c r="BG93" s="95">
        <v>794.83229944308766</v>
      </c>
      <c r="BH93" s="95">
        <v>896.6415244678202</v>
      </c>
      <c r="BI93" s="95">
        <v>0.74828040329511802</v>
      </c>
      <c r="BJ93" s="95">
        <v>0.61177946892532276</v>
      </c>
    </row>
    <row r="94" spans="1:62" x14ac:dyDescent="0.35">
      <c r="A94" s="95" t="s">
        <v>10166</v>
      </c>
      <c r="B94" s="95" t="s">
        <v>10422</v>
      </c>
      <c r="C94" s="95" t="s">
        <v>10426</v>
      </c>
      <c r="D94" s="95" t="s">
        <v>10156</v>
      </c>
      <c r="E94" s="95" t="s">
        <v>10554</v>
      </c>
      <c r="F94" s="125">
        <v>1679.7691716643253</v>
      </c>
      <c r="G94" s="123">
        <v>0.13980365557036473</v>
      </c>
      <c r="H94" s="95">
        <v>35</v>
      </c>
      <c r="I94" s="95">
        <v>137.80557127459304</v>
      </c>
      <c r="J94" s="95">
        <v>25.680296259057528</v>
      </c>
      <c r="K94" s="95">
        <v>96.708830880828415</v>
      </c>
      <c r="L94" s="95">
        <v>75.054557213840411</v>
      </c>
      <c r="M94" s="95">
        <v>19.384646515307278</v>
      </c>
      <c r="N94" s="95">
        <v>2.8372560698261409</v>
      </c>
      <c r="O94" s="95">
        <v>2.8372560698261409</v>
      </c>
      <c r="P94" s="95">
        <v>0</v>
      </c>
      <c r="Q94" s="95">
        <v>0</v>
      </c>
      <c r="R94" s="95">
        <v>66111.803647135777</v>
      </c>
      <c r="S94" s="95">
        <v>0</v>
      </c>
      <c r="T94" s="95">
        <v>0</v>
      </c>
      <c r="U94" s="95">
        <v>0</v>
      </c>
      <c r="V94" s="95">
        <v>1745.3688339949181</v>
      </c>
      <c r="W94" s="95">
        <v>170.20797784207534</v>
      </c>
      <c r="X94" s="95">
        <v>63.169155872774866</v>
      </c>
      <c r="Y94" s="95">
        <v>3.9221819999999985</v>
      </c>
      <c r="Z94" s="95">
        <v>1508.069518280068</v>
      </c>
      <c r="AA94" s="95">
        <v>-65.599662330592764</v>
      </c>
      <c r="AB94" s="95">
        <v>-16.394112503340086</v>
      </c>
      <c r="AC94" s="95">
        <v>0</v>
      </c>
      <c r="AD94" s="95">
        <v>0</v>
      </c>
      <c r="AE94" s="95">
        <v>-135.09901065720703</v>
      </c>
      <c r="AF94" s="95">
        <v>-59.043055205044581</v>
      </c>
      <c r="AG94" s="95">
        <v>-99.066350250150975</v>
      </c>
      <c r="AH94" s="95">
        <v>0</v>
      </c>
      <c r="AI94" s="95">
        <v>0</v>
      </c>
      <c r="AJ94" s="95">
        <v>0</v>
      </c>
      <c r="AK94" s="95">
        <v>-4.3499097047865705E-2</v>
      </c>
      <c r="AL94" s="95">
        <v>1679.7691716643253</v>
      </c>
      <c r="AM94" s="95">
        <v>151.49312316054713</v>
      </c>
      <c r="AN94" s="95">
        <v>16.394112503340086</v>
      </c>
      <c r="AO94" s="95">
        <v>0</v>
      </c>
      <c r="AP94" s="95">
        <v>0</v>
      </c>
      <c r="AQ94" s="95">
        <v>135.09901065720703</v>
      </c>
      <c r="AR94" s="95">
        <v>1360.8146035020043</v>
      </c>
      <c r="AS94" s="95">
        <v>141.14487548036547</v>
      </c>
      <c r="AT94" s="95">
        <v>141.14487548036547</v>
      </c>
      <c r="AU94" s="95">
        <v>0</v>
      </c>
      <c r="AV94" s="95">
        <v>0</v>
      </c>
      <c r="AW94" s="95">
        <v>326.31430466154842</v>
      </c>
      <c r="AX94" s="95">
        <v>71.115342940656333</v>
      </c>
      <c r="AY94" s="95">
        <v>106.33290071703837</v>
      </c>
      <c r="AZ94" s="95">
        <v>148.8660610038537</v>
      </c>
      <c r="BA94" s="95">
        <v>0</v>
      </c>
      <c r="BB94" s="95">
        <v>893.35542336009041</v>
      </c>
      <c r="BC94" s="95">
        <v>0</v>
      </c>
      <c r="BD94" s="95">
        <v>0</v>
      </c>
      <c r="BE94" s="95">
        <v>893.35542336009041</v>
      </c>
      <c r="BF94" s="95">
        <v>0</v>
      </c>
      <c r="BG94" s="95">
        <v>1512.3077266625514</v>
      </c>
      <c r="BH94" s="95">
        <v>1577.9073889931442</v>
      </c>
      <c r="BI94" s="95">
        <v>0.15572085229923982</v>
      </c>
      <c r="BJ94" s="95">
        <v>0.13980365557036473</v>
      </c>
    </row>
    <row r="95" spans="1:62" x14ac:dyDescent="0.35">
      <c r="A95" s="95" t="s">
        <v>10166</v>
      </c>
      <c r="B95" s="95" t="s">
        <v>10422</v>
      </c>
      <c r="C95" s="95" t="s">
        <v>10555</v>
      </c>
      <c r="D95" s="95" t="s">
        <v>9784</v>
      </c>
      <c r="E95" s="95" t="s">
        <v>10556</v>
      </c>
      <c r="F95" s="122">
        <v>724.36045242703688</v>
      </c>
      <c r="G95" s="123">
        <v>-0.11759631401453773</v>
      </c>
      <c r="H95" s="95">
        <v>35</v>
      </c>
      <c r="I95" s="95">
        <v>44.731584621579039</v>
      </c>
      <c r="J95" s="95">
        <v>8.7128096467515395</v>
      </c>
      <c r="K95" s="95">
        <v>96.708830880828415</v>
      </c>
      <c r="L95" s="95">
        <v>74.556475404800338</v>
      </c>
      <c r="M95" s="95">
        <v>19.561456490427808</v>
      </c>
      <c r="N95" s="95">
        <v>3.1585279037456941</v>
      </c>
      <c r="O95" s="95">
        <v>2.8567984548145811</v>
      </c>
      <c r="P95" s="95">
        <v>0.14545281366923832</v>
      </c>
      <c r="Q95" s="95">
        <v>0.15627663526187469</v>
      </c>
      <c r="R95" s="95">
        <v>0</v>
      </c>
      <c r="S95" s="95">
        <v>0</v>
      </c>
      <c r="T95" s="95">
        <v>0</v>
      </c>
      <c r="U95" s="95">
        <v>2935973.7258279817</v>
      </c>
      <c r="V95" s="95">
        <v>555.70568212174226</v>
      </c>
      <c r="W95" s="95">
        <v>170.20797784207534</v>
      </c>
      <c r="X95" s="95">
        <v>63.169155872774866</v>
      </c>
      <c r="Y95" s="95">
        <v>7.6660829999999995</v>
      </c>
      <c r="Z95" s="95">
        <v>314.66246540689212</v>
      </c>
      <c r="AA95" s="95">
        <v>168.65477030529462</v>
      </c>
      <c r="AB95" s="95">
        <v>0</v>
      </c>
      <c r="AC95" s="95">
        <v>0</v>
      </c>
      <c r="AD95" s="95">
        <v>0</v>
      </c>
      <c r="AE95" s="95">
        <v>0</v>
      </c>
      <c r="AF95" s="95">
        <v>-5.9365581069083593</v>
      </c>
      <c r="AG95" s="95">
        <v>0</v>
      </c>
      <c r="AH95" s="95">
        <v>-69.411537872946795</v>
      </c>
      <c r="AI95" s="95">
        <v>0</v>
      </c>
      <c r="AJ95" s="95">
        <v>0</v>
      </c>
      <c r="AK95" s="95">
        <v>0.53598629911961704</v>
      </c>
      <c r="AL95" s="95">
        <v>724.36045242703688</v>
      </c>
      <c r="AM95" s="95">
        <v>0</v>
      </c>
      <c r="AN95" s="95">
        <v>0</v>
      </c>
      <c r="AO95" s="95">
        <v>0</v>
      </c>
      <c r="AP95" s="95">
        <v>0</v>
      </c>
      <c r="AQ95" s="95">
        <v>0</v>
      </c>
      <c r="AR95" s="95">
        <v>233.1351164888643</v>
      </c>
      <c r="AS95" s="95">
        <v>140.61213352767427</v>
      </c>
      <c r="AT95" s="95">
        <v>140.61213352767427</v>
      </c>
      <c r="AU95" s="95">
        <v>0</v>
      </c>
      <c r="AV95" s="95">
        <v>0</v>
      </c>
      <c r="AW95" s="95">
        <v>24.093157108766455</v>
      </c>
      <c r="AX95" s="95">
        <v>5.1977841542886214</v>
      </c>
      <c r="AY95" s="95">
        <v>7.8730720643657648</v>
      </c>
      <c r="AZ95" s="95">
        <v>11.022300890112071</v>
      </c>
      <c r="BA95" s="95">
        <v>0</v>
      </c>
      <c r="BB95" s="95">
        <v>68.429825852423562</v>
      </c>
      <c r="BC95" s="95">
        <v>0</v>
      </c>
      <c r="BD95" s="95">
        <v>0</v>
      </c>
      <c r="BE95" s="95">
        <v>68.429825852423562</v>
      </c>
      <c r="BF95" s="95">
        <v>0</v>
      </c>
      <c r="BG95" s="95">
        <v>233.1351164888643</v>
      </c>
      <c r="BH95" s="95">
        <v>64.480346183569679</v>
      </c>
      <c r="BI95" s="95">
        <v>-0.27070950172964825</v>
      </c>
      <c r="BJ95" s="95">
        <v>-0.11759631401453773</v>
      </c>
    </row>
    <row r="96" spans="1:62" x14ac:dyDescent="0.35">
      <c r="A96" s="95" t="s">
        <v>10166</v>
      </c>
      <c r="B96" s="95" t="s">
        <v>10422</v>
      </c>
      <c r="C96" s="95" t="s">
        <v>10428</v>
      </c>
      <c r="D96" s="95" t="s">
        <v>10150</v>
      </c>
      <c r="E96" s="95" t="s">
        <v>10557</v>
      </c>
      <c r="F96" s="122">
        <v>601.87687389937491</v>
      </c>
      <c r="G96" s="123">
        <v>0.14913485361733736</v>
      </c>
      <c r="H96" s="95">
        <v>35</v>
      </c>
      <c r="I96" s="95">
        <v>629.21055776032097</v>
      </c>
      <c r="J96" s="95">
        <v>40.151094951106906</v>
      </c>
      <c r="K96" s="95">
        <v>268.67011953658852</v>
      </c>
      <c r="L96" s="95">
        <v>206.69780977106541</v>
      </c>
      <c r="M96" s="95">
        <v>54.24342105875558</v>
      </c>
      <c r="N96" s="95">
        <v>8.2965176249130099</v>
      </c>
      <c r="O96" s="95">
        <v>7.4582726955339531</v>
      </c>
      <c r="P96" s="95">
        <v>0.40408744971390592</v>
      </c>
      <c r="Q96" s="95">
        <v>0.43415747966515034</v>
      </c>
      <c r="R96" s="95">
        <v>0</v>
      </c>
      <c r="S96" s="95">
        <v>32626.117167997349</v>
      </c>
      <c r="T96" s="95">
        <v>0</v>
      </c>
      <c r="U96" s="95">
        <v>0</v>
      </c>
      <c r="V96" s="95">
        <v>615.29101190253812</v>
      </c>
      <c r="W96" s="95">
        <v>170.20797784207534</v>
      </c>
      <c r="X96" s="95">
        <v>63.169155872774866</v>
      </c>
      <c r="Y96" s="95">
        <v>51.179202000000004</v>
      </c>
      <c r="Z96" s="95">
        <v>330.73467618768791</v>
      </c>
      <c r="AA96" s="95">
        <v>-13.414138003163202</v>
      </c>
      <c r="AB96" s="95">
        <v>-12.583637592261892</v>
      </c>
      <c r="AC96" s="95">
        <v>0</v>
      </c>
      <c r="AD96" s="95">
        <v>0</v>
      </c>
      <c r="AE96" s="95">
        <v>-27.885115831740414</v>
      </c>
      <c r="AF96" s="95">
        <v>-2.8682508643106148</v>
      </c>
      <c r="AG96" s="95">
        <v>0</v>
      </c>
      <c r="AH96" s="95">
        <v>0</v>
      </c>
      <c r="AI96" s="95">
        <v>0</v>
      </c>
      <c r="AJ96" s="95">
        <v>0</v>
      </c>
      <c r="AK96" s="95">
        <v>-4.0558607757085752E-2</v>
      </c>
      <c r="AL96" s="95">
        <v>601.87687389937491</v>
      </c>
      <c r="AM96" s="95">
        <v>40.468753424002308</v>
      </c>
      <c r="AN96" s="95">
        <v>12.583637592261892</v>
      </c>
      <c r="AO96" s="95">
        <v>0</v>
      </c>
      <c r="AP96" s="95">
        <v>0</v>
      </c>
      <c r="AQ96" s="95">
        <v>27.885115831740414</v>
      </c>
      <c r="AR96" s="95">
        <v>201.61260424516627</v>
      </c>
      <c r="AS96" s="95">
        <v>111.77262682752674</v>
      </c>
      <c r="AT96" s="95">
        <v>111.77262682752674</v>
      </c>
      <c r="AU96" s="95">
        <v>0</v>
      </c>
      <c r="AV96" s="95">
        <v>0</v>
      </c>
      <c r="AW96" s="95">
        <v>71.334654654106615</v>
      </c>
      <c r="AX96" s="95">
        <v>2.9320802477145813</v>
      </c>
      <c r="AY96" s="95">
        <v>28.501072669330018</v>
      </c>
      <c r="AZ96" s="95">
        <v>39.90150173706202</v>
      </c>
      <c r="BA96" s="95">
        <v>0</v>
      </c>
      <c r="BB96" s="95">
        <v>18.505322763532902</v>
      </c>
      <c r="BC96" s="95">
        <v>0</v>
      </c>
      <c r="BD96" s="95">
        <v>0</v>
      </c>
      <c r="BE96" s="95">
        <v>18.505322763532902</v>
      </c>
      <c r="BF96" s="95">
        <v>0</v>
      </c>
      <c r="BG96" s="95">
        <v>242.08135766916857</v>
      </c>
      <c r="BH96" s="95">
        <v>255.49549567233177</v>
      </c>
      <c r="BI96" s="95">
        <v>0.27139827162757413</v>
      </c>
      <c r="BJ96" s="95">
        <v>0.14913485361733736</v>
      </c>
    </row>
    <row r="97" spans="1:62" x14ac:dyDescent="0.35">
      <c r="A97" s="95" t="s">
        <v>10166</v>
      </c>
      <c r="B97" s="95" t="s">
        <v>10422</v>
      </c>
      <c r="C97" s="95" t="s">
        <v>10428</v>
      </c>
      <c r="D97" s="95" t="s">
        <v>10151</v>
      </c>
      <c r="E97" s="95" t="s">
        <v>10558</v>
      </c>
      <c r="F97" s="122">
        <v>723.62198054417365</v>
      </c>
      <c r="G97" s="123">
        <v>-0.10378019680843166</v>
      </c>
      <c r="H97" s="95">
        <v>35</v>
      </c>
      <c r="I97" s="95">
        <v>629.21055776032097</v>
      </c>
      <c r="J97" s="95">
        <v>40.151094951106906</v>
      </c>
      <c r="K97" s="95">
        <v>268.67011953658852</v>
      </c>
      <c r="L97" s="95">
        <v>206.69780977106541</v>
      </c>
      <c r="M97" s="95">
        <v>54.24342105875558</v>
      </c>
      <c r="N97" s="95">
        <v>8.2965176249130099</v>
      </c>
      <c r="O97" s="95">
        <v>7.4582726955339531</v>
      </c>
      <c r="P97" s="95">
        <v>0.40408744971390592</v>
      </c>
      <c r="Q97" s="95">
        <v>0.43415747966515034</v>
      </c>
      <c r="R97" s="95">
        <v>0</v>
      </c>
      <c r="S97" s="95">
        <v>0</v>
      </c>
      <c r="T97" s="95">
        <v>8156.5292919993371</v>
      </c>
      <c r="U97" s="95">
        <v>0</v>
      </c>
      <c r="V97" s="95">
        <v>615.29101190253812</v>
      </c>
      <c r="W97" s="95">
        <v>170.20797784207534</v>
      </c>
      <c r="X97" s="95">
        <v>63.169155872774866</v>
      </c>
      <c r="Y97" s="95">
        <v>51.179202000000004</v>
      </c>
      <c r="Z97" s="95">
        <v>330.73467618768791</v>
      </c>
      <c r="AA97" s="95">
        <v>108.33096864163554</v>
      </c>
      <c r="AB97" s="95">
        <v>16.072210780795785</v>
      </c>
      <c r="AC97" s="95">
        <v>64.499085605532997</v>
      </c>
      <c r="AD97" s="95">
        <v>25.690003760874408</v>
      </c>
      <c r="AE97" s="95">
        <v>0</v>
      </c>
      <c r="AF97" s="95">
        <v>-2.8682508643106148</v>
      </c>
      <c r="AG97" s="95">
        <v>0</v>
      </c>
      <c r="AH97" s="95">
        <v>-24.984946926406781</v>
      </c>
      <c r="AI97" s="95">
        <v>0</v>
      </c>
      <c r="AJ97" s="95">
        <v>0</v>
      </c>
      <c r="AK97" s="95">
        <v>0.32754644868311006</v>
      </c>
      <c r="AL97" s="95">
        <v>723.62198054417365</v>
      </c>
      <c r="AM97" s="95">
        <v>0</v>
      </c>
      <c r="AN97" s="95">
        <v>0</v>
      </c>
      <c r="AO97" s="95">
        <v>0</v>
      </c>
      <c r="AP97" s="95">
        <v>0</v>
      </c>
      <c r="AQ97" s="95">
        <v>0</v>
      </c>
      <c r="AR97" s="95">
        <v>198.968013273542</v>
      </c>
      <c r="AS97" s="95">
        <v>111.77262682752674</v>
      </c>
      <c r="AT97" s="95">
        <v>111.77262682752674</v>
      </c>
      <c r="AU97" s="95">
        <v>0</v>
      </c>
      <c r="AV97" s="95">
        <v>0</v>
      </c>
      <c r="AW97" s="95">
        <v>71.334654654106615</v>
      </c>
      <c r="AX97" s="95">
        <v>2.9320802477145813</v>
      </c>
      <c r="AY97" s="95">
        <v>28.501072669330018</v>
      </c>
      <c r="AZ97" s="95">
        <v>39.90150173706202</v>
      </c>
      <c r="BA97" s="95">
        <v>0</v>
      </c>
      <c r="BB97" s="95">
        <v>15.860731791908661</v>
      </c>
      <c r="BC97" s="95">
        <v>0</v>
      </c>
      <c r="BD97" s="95">
        <v>0</v>
      </c>
      <c r="BE97" s="95">
        <v>15.860731791908661</v>
      </c>
      <c r="BF97" s="95">
        <v>0</v>
      </c>
      <c r="BG97" s="95">
        <v>198.968013273542</v>
      </c>
      <c r="BH97" s="95">
        <v>90.637044631906463</v>
      </c>
      <c r="BI97" s="95">
        <v>-0.22706307189018321</v>
      </c>
      <c r="BJ97" s="95">
        <v>-0.10378019680843166</v>
      </c>
    </row>
    <row r="98" spans="1:62" x14ac:dyDescent="0.35">
      <c r="A98" s="95" t="s">
        <v>10166</v>
      </c>
      <c r="B98" s="95" t="s">
        <v>10422</v>
      </c>
      <c r="C98" s="95" t="s">
        <v>10428</v>
      </c>
      <c r="D98" s="95" t="s">
        <v>10152</v>
      </c>
      <c r="E98" s="95" t="s">
        <v>10559</v>
      </c>
      <c r="F98" s="122">
        <v>633.43289117776624</v>
      </c>
      <c r="G98" s="123">
        <v>2.7576375337927787E-2</v>
      </c>
      <c r="H98" s="95">
        <v>35</v>
      </c>
      <c r="I98" s="95">
        <v>629.21055776032097</v>
      </c>
      <c r="J98" s="95">
        <v>40.151094951106906</v>
      </c>
      <c r="K98" s="95">
        <v>268.67011953658852</v>
      </c>
      <c r="L98" s="95">
        <v>206.69780977106541</v>
      </c>
      <c r="M98" s="95">
        <v>54.24342105875558</v>
      </c>
      <c r="N98" s="95">
        <v>8.2965176249130099</v>
      </c>
      <c r="O98" s="95">
        <v>7.4582726955339531</v>
      </c>
      <c r="P98" s="95">
        <v>0.40408744971390592</v>
      </c>
      <c r="Q98" s="95">
        <v>0.43415747966515034</v>
      </c>
      <c r="R98" s="95">
        <v>0</v>
      </c>
      <c r="S98" s="95">
        <v>0</v>
      </c>
      <c r="T98" s="95">
        <v>0</v>
      </c>
      <c r="U98" s="95">
        <v>8156529.2919993373</v>
      </c>
      <c r="V98" s="95">
        <v>615.29101190253812</v>
      </c>
      <c r="W98" s="95">
        <v>170.20797784207534</v>
      </c>
      <c r="X98" s="95">
        <v>63.169155872774866</v>
      </c>
      <c r="Y98" s="95">
        <v>51.179202000000004</v>
      </c>
      <c r="Z98" s="95">
        <v>330.73467618768791</v>
      </c>
      <c r="AA98" s="95">
        <v>18.141879275228121</v>
      </c>
      <c r="AB98" s="95">
        <v>16.072210780795785</v>
      </c>
      <c r="AC98" s="95">
        <v>0</v>
      </c>
      <c r="AD98" s="95">
        <v>0</v>
      </c>
      <c r="AE98" s="95">
        <v>0</v>
      </c>
      <c r="AF98" s="95">
        <v>-2.8682508643106148</v>
      </c>
      <c r="AG98" s="95">
        <v>0</v>
      </c>
      <c r="AH98" s="95">
        <v>-24.984946926406781</v>
      </c>
      <c r="AI98" s="95">
        <v>0</v>
      </c>
      <c r="AJ98" s="95">
        <v>0</v>
      </c>
      <c r="AK98" s="95">
        <v>5.4853272370305753E-2</v>
      </c>
      <c r="AL98" s="95">
        <v>633.43289117776624</v>
      </c>
      <c r="AM98" s="95">
        <v>0</v>
      </c>
      <c r="AN98" s="95">
        <v>0</v>
      </c>
      <c r="AO98" s="95">
        <v>0</v>
      </c>
      <c r="AP98" s="95">
        <v>0</v>
      </c>
      <c r="AQ98" s="95">
        <v>0</v>
      </c>
      <c r="AR98" s="95">
        <v>201.34433862142288</v>
      </c>
      <c r="AS98" s="95">
        <v>111.77262682752674</v>
      </c>
      <c r="AT98" s="95">
        <v>111.77262682752674</v>
      </c>
      <c r="AU98" s="95">
        <v>0</v>
      </c>
      <c r="AV98" s="95">
        <v>0</v>
      </c>
      <c r="AW98" s="95">
        <v>71.334654654106615</v>
      </c>
      <c r="AX98" s="95">
        <v>2.9320802477145813</v>
      </c>
      <c r="AY98" s="95">
        <v>28.501072669330018</v>
      </c>
      <c r="AZ98" s="95">
        <v>39.90150173706202</v>
      </c>
      <c r="BA98" s="95">
        <v>0</v>
      </c>
      <c r="BB98" s="95">
        <v>18.237057139789542</v>
      </c>
      <c r="BC98" s="95">
        <v>0</v>
      </c>
      <c r="BD98" s="95">
        <v>0</v>
      </c>
      <c r="BE98" s="95">
        <v>18.237057139789542</v>
      </c>
      <c r="BF98" s="95">
        <v>0</v>
      </c>
      <c r="BG98" s="95">
        <v>201.34433862142288</v>
      </c>
      <c r="BH98" s="95">
        <v>183.20245934619476</v>
      </c>
      <c r="BI98" s="95">
        <v>5.2815094443239126E-2</v>
      </c>
      <c r="BJ98" s="95">
        <v>2.7576375337927787E-2</v>
      </c>
    </row>
    <row r="99" spans="1:62" x14ac:dyDescent="0.35">
      <c r="A99" s="95" t="s">
        <v>10166</v>
      </c>
      <c r="B99" s="95" t="s">
        <v>10422</v>
      </c>
      <c r="C99" s="95" t="s">
        <v>10428</v>
      </c>
      <c r="D99" s="95" t="s">
        <v>10153</v>
      </c>
      <c r="E99" s="95" t="s">
        <v>10560</v>
      </c>
      <c r="F99" s="122">
        <v>600.61303325774782</v>
      </c>
      <c r="G99" s="123">
        <v>0.17783434438839338</v>
      </c>
      <c r="H99" s="95">
        <v>35</v>
      </c>
      <c r="I99" s="95">
        <v>629.24596163617332</v>
      </c>
      <c r="J99" s="95">
        <v>40.172886259540988</v>
      </c>
      <c r="K99" s="95">
        <v>268.67011953658852</v>
      </c>
      <c r="L99" s="95">
        <v>206.58688380447722</v>
      </c>
      <c r="M99" s="95">
        <v>54.283037475394195</v>
      </c>
      <c r="N99" s="95">
        <v>8.367827174862521</v>
      </c>
      <c r="O99" s="95">
        <v>7.4582726955339531</v>
      </c>
      <c r="P99" s="95">
        <v>0.47539699966341875</v>
      </c>
      <c r="Q99" s="95">
        <v>0.43415747966515034</v>
      </c>
      <c r="R99" s="95">
        <v>0</v>
      </c>
      <c r="S99" s="95">
        <v>0</v>
      </c>
      <c r="T99" s="95">
        <v>0</v>
      </c>
      <c r="U99" s="95">
        <v>0</v>
      </c>
      <c r="V99" s="95">
        <v>557.48570899107949</v>
      </c>
      <c r="W99" s="95">
        <v>170.20797784207534</v>
      </c>
      <c r="X99" s="95">
        <v>63.169155872774866</v>
      </c>
      <c r="Y99" s="95">
        <v>53.427383999999996</v>
      </c>
      <c r="Z99" s="95">
        <v>270.6811912762293</v>
      </c>
      <c r="AA99" s="95">
        <v>43.127324266668325</v>
      </c>
      <c r="AB99" s="95">
        <v>16.072708845829244</v>
      </c>
      <c r="AC99" s="95">
        <v>0</v>
      </c>
      <c r="AD99" s="95">
        <v>0</v>
      </c>
      <c r="AE99" s="95">
        <v>0</v>
      </c>
      <c r="AF99" s="95">
        <v>-2.8682508643106148</v>
      </c>
      <c r="AG99" s="95">
        <v>0</v>
      </c>
      <c r="AH99" s="95">
        <v>0</v>
      </c>
      <c r="AI99" s="95">
        <v>0</v>
      </c>
      <c r="AJ99" s="95">
        <v>0</v>
      </c>
      <c r="AK99" s="95">
        <v>0.15932885496523852</v>
      </c>
      <c r="AL99" s="95">
        <v>600.61303325774782</v>
      </c>
      <c r="AM99" s="95">
        <v>0</v>
      </c>
      <c r="AN99" s="95">
        <v>0</v>
      </c>
      <c r="AO99" s="95">
        <v>0</v>
      </c>
      <c r="AP99" s="95">
        <v>0</v>
      </c>
      <c r="AQ99" s="95">
        <v>0</v>
      </c>
      <c r="AR99" s="95">
        <v>255.61814054341352</v>
      </c>
      <c r="AS99" s="95">
        <v>111.72742035274602</v>
      </c>
      <c r="AT99" s="95">
        <v>111.72742035274602</v>
      </c>
      <c r="AU99" s="95">
        <v>0</v>
      </c>
      <c r="AV99" s="95">
        <v>0</v>
      </c>
      <c r="AW99" s="95">
        <v>71.51773989478113</v>
      </c>
      <c r="AX99" s="95">
        <v>2.9320802477145813</v>
      </c>
      <c r="AY99" s="95">
        <v>28.577358186277731</v>
      </c>
      <c r="AZ99" s="95">
        <v>40.008301460788822</v>
      </c>
      <c r="BA99" s="95">
        <v>0</v>
      </c>
      <c r="BB99" s="95">
        <v>72.372980295886336</v>
      </c>
      <c r="BC99" s="95">
        <v>0</v>
      </c>
      <c r="BD99" s="95">
        <v>0</v>
      </c>
      <c r="BE99" s="95">
        <v>72.372980295886336</v>
      </c>
      <c r="BF99" s="95">
        <v>0</v>
      </c>
      <c r="BG99" s="95">
        <v>255.61814054341352</v>
      </c>
      <c r="BH99" s="95">
        <v>212.49081627674519</v>
      </c>
      <c r="BI99" s="95">
        <v>0.3945956662039255</v>
      </c>
      <c r="BJ99" s="95">
        <v>0.17783434438839338</v>
      </c>
    </row>
    <row r="100" spans="1:62" x14ac:dyDescent="0.35">
      <c r="A100" s="95" t="s">
        <v>10166</v>
      </c>
      <c r="B100" s="95" t="s">
        <v>10422</v>
      </c>
      <c r="C100" s="95" t="s">
        <v>10428</v>
      </c>
      <c r="D100" s="95" t="s">
        <v>10154</v>
      </c>
      <c r="E100" s="95" t="s">
        <v>10561</v>
      </c>
      <c r="F100" s="122">
        <v>657.71025323884851</v>
      </c>
      <c r="G100" s="123">
        <v>0.11978771859355056</v>
      </c>
      <c r="H100" s="95">
        <v>35</v>
      </c>
      <c r="I100" s="95">
        <v>625.02336897563953</v>
      </c>
      <c r="J100" s="95">
        <v>39.663753299280401</v>
      </c>
      <c r="K100" s="95">
        <v>268.67011953658852</v>
      </c>
      <c r="L100" s="95">
        <v>206.78897679671738</v>
      </c>
      <c r="M100" s="95">
        <v>54.153056214912986</v>
      </c>
      <c r="N100" s="95">
        <v>8.2957154431036031</v>
      </c>
      <c r="O100" s="95">
        <v>7.4582726955339531</v>
      </c>
      <c r="P100" s="95">
        <v>0</v>
      </c>
      <c r="Q100" s="95">
        <v>0.83744274756964987</v>
      </c>
      <c r="R100" s="95">
        <v>0</v>
      </c>
      <c r="S100" s="95">
        <v>0</v>
      </c>
      <c r="T100" s="95">
        <v>0</v>
      </c>
      <c r="U100" s="95">
        <v>0</v>
      </c>
      <c r="V100" s="95">
        <v>614.58624940573645</v>
      </c>
      <c r="W100" s="95">
        <v>170.20797784207534</v>
      </c>
      <c r="X100" s="95">
        <v>63.169155872774866</v>
      </c>
      <c r="Y100" s="95">
        <v>46.286100000000005</v>
      </c>
      <c r="Z100" s="95">
        <v>334.9230156908863</v>
      </c>
      <c r="AA100" s="95">
        <v>43.124003833112056</v>
      </c>
      <c r="AB100" s="95">
        <v>16.069388412272851</v>
      </c>
      <c r="AC100" s="95">
        <v>0</v>
      </c>
      <c r="AD100" s="95">
        <v>0</v>
      </c>
      <c r="AE100" s="95">
        <v>0</v>
      </c>
      <c r="AF100" s="95">
        <v>-2.8682508643106148</v>
      </c>
      <c r="AG100" s="95">
        <v>0</v>
      </c>
      <c r="AH100" s="95">
        <v>0</v>
      </c>
      <c r="AI100" s="95">
        <v>0</v>
      </c>
      <c r="AJ100" s="95">
        <v>0</v>
      </c>
      <c r="AK100" s="95">
        <v>0.12875795873315826</v>
      </c>
      <c r="AL100" s="95">
        <v>657.71025323884851</v>
      </c>
      <c r="AM100" s="95">
        <v>0</v>
      </c>
      <c r="AN100" s="95">
        <v>0</v>
      </c>
      <c r="AO100" s="95">
        <v>0</v>
      </c>
      <c r="AP100" s="95">
        <v>0</v>
      </c>
      <c r="AQ100" s="95">
        <v>0</v>
      </c>
      <c r="AR100" s="95">
        <v>291.83263025506642</v>
      </c>
      <c r="AS100" s="95">
        <v>111.87585538878186</v>
      </c>
      <c r="AT100" s="95">
        <v>111.87585538878186</v>
      </c>
      <c r="AU100" s="95">
        <v>0</v>
      </c>
      <c r="AV100" s="95">
        <v>0</v>
      </c>
      <c r="AW100" s="95">
        <v>69.528658622473756</v>
      </c>
      <c r="AX100" s="95">
        <v>2.9320802477145813</v>
      </c>
      <c r="AY100" s="95">
        <v>27.748574322816324</v>
      </c>
      <c r="AZ100" s="95">
        <v>38.848004051942851</v>
      </c>
      <c r="BA100" s="95">
        <v>0</v>
      </c>
      <c r="BB100" s="95">
        <v>110.42811624381079</v>
      </c>
      <c r="BC100" s="95">
        <v>0</v>
      </c>
      <c r="BD100" s="95">
        <v>0</v>
      </c>
      <c r="BE100" s="95">
        <v>110.42811624381079</v>
      </c>
      <c r="BF100" s="95">
        <v>0</v>
      </c>
      <c r="BG100" s="95">
        <v>291.83263025506642</v>
      </c>
      <c r="BH100" s="95">
        <v>248.70862642195436</v>
      </c>
      <c r="BI100" s="95">
        <v>0.23523498547434082</v>
      </c>
      <c r="BJ100" s="95">
        <v>0.11978771859355056</v>
      </c>
    </row>
    <row r="101" spans="1:62" x14ac:dyDescent="0.35">
      <c r="A101" s="95" t="s">
        <v>10166</v>
      </c>
      <c r="B101" s="95" t="s">
        <v>10422</v>
      </c>
      <c r="C101" s="95" t="s">
        <v>10428</v>
      </c>
      <c r="D101" s="95" t="s">
        <v>10155</v>
      </c>
      <c r="E101" s="95" t="s">
        <v>10562</v>
      </c>
      <c r="F101" s="122">
        <v>615.64969651251977</v>
      </c>
      <c r="G101" s="123">
        <v>0.72660646170531773</v>
      </c>
      <c r="H101" s="95">
        <v>35</v>
      </c>
      <c r="I101" s="95">
        <v>629.00419066332552</v>
      </c>
      <c r="J101" s="95">
        <v>39.791921129801921</v>
      </c>
      <c r="K101" s="95">
        <v>268.67011953658852</v>
      </c>
      <c r="L101" s="95">
        <v>208.08197048302605</v>
      </c>
      <c r="M101" s="95">
        <v>53.752219203472755</v>
      </c>
      <c r="N101" s="95">
        <v>7.4035587682350954</v>
      </c>
      <c r="O101" s="95">
        <v>7.4035587682350954</v>
      </c>
      <c r="P101" s="95">
        <v>0</v>
      </c>
      <c r="Q101" s="95">
        <v>0</v>
      </c>
      <c r="R101" s="95">
        <v>183615.05786981428</v>
      </c>
      <c r="S101" s="95">
        <v>0</v>
      </c>
      <c r="T101" s="95">
        <v>0</v>
      </c>
      <c r="U101" s="95">
        <v>0</v>
      </c>
      <c r="V101" s="95">
        <v>884.14297483745111</v>
      </c>
      <c r="W101" s="95">
        <v>170.20797784207534</v>
      </c>
      <c r="X101" s="95">
        <v>63.169155872774866</v>
      </c>
      <c r="Y101" s="95">
        <v>26.184707999999993</v>
      </c>
      <c r="Z101" s="95">
        <v>624.58113312260093</v>
      </c>
      <c r="AA101" s="95">
        <v>-268.49327832493134</v>
      </c>
      <c r="AB101" s="95">
        <v>-17.332134353946351</v>
      </c>
      <c r="AC101" s="95">
        <v>0</v>
      </c>
      <c r="AD101" s="95">
        <v>0</v>
      </c>
      <c r="AE101" s="95">
        <v>-51.643930254973952</v>
      </c>
      <c r="AF101" s="95">
        <v>-55.830971799428561</v>
      </c>
      <c r="AG101" s="95">
        <v>-173.60910820173225</v>
      </c>
      <c r="AH101" s="95">
        <v>0</v>
      </c>
      <c r="AI101" s="95">
        <v>0</v>
      </c>
      <c r="AJ101" s="95">
        <v>0</v>
      </c>
      <c r="AK101" s="95">
        <v>-0.42987734352876772</v>
      </c>
      <c r="AL101" s="95">
        <v>615.64969651251977</v>
      </c>
      <c r="AM101" s="95">
        <v>68.976064608920296</v>
      </c>
      <c r="AN101" s="95">
        <v>17.332134353946351</v>
      </c>
      <c r="AO101" s="95">
        <v>0</v>
      </c>
      <c r="AP101" s="95">
        <v>0</v>
      </c>
      <c r="AQ101" s="95">
        <v>51.643930254973952</v>
      </c>
      <c r="AR101" s="95">
        <v>569.44683782166385</v>
      </c>
      <c r="AS101" s="95">
        <v>112.33565495434834</v>
      </c>
      <c r="AT101" s="95">
        <v>112.33565495434834</v>
      </c>
      <c r="AU101" s="95">
        <v>0</v>
      </c>
      <c r="AV101" s="95">
        <v>0</v>
      </c>
      <c r="AW101" s="95">
        <v>135.77214149801424</v>
      </c>
      <c r="AX101" s="95">
        <v>69.097421935742034</v>
      </c>
      <c r="AY101" s="95">
        <v>27.781133150946751</v>
      </c>
      <c r="AZ101" s="95">
        <v>38.893586411325451</v>
      </c>
      <c r="BA101" s="95">
        <v>0</v>
      </c>
      <c r="BB101" s="95">
        <v>321.3390413693013</v>
      </c>
      <c r="BC101" s="95">
        <v>0</v>
      </c>
      <c r="BD101" s="95">
        <v>0</v>
      </c>
      <c r="BE101" s="95">
        <v>321.3390413693013</v>
      </c>
      <c r="BF101" s="95">
        <v>0</v>
      </c>
      <c r="BG101" s="95">
        <v>638.42290243058414</v>
      </c>
      <c r="BH101" s="95">
        <v>906.91618075551548</v>
      </c>
      <c r="BI101" s="95">
        <v>0.71621607491801376</v>
      </c>
      <c r="BJ101" s="95">
        <v>0.72660646170531773</v>
      </c>
    </row>
    <row r="102" spans="1:62" x14ac:dyDescent="0.35">
      <c r="A102" s="95" t="s">
        <v>10166</v>
      </c>
      <c r="B102" s="95" t="s">
        <v>10422</v>
      </c>
      <c r="C102" s="95" t="s">
        <v>10428</v>
      </c>
      <c r="D102" s="95" t="s">
        <v>10156</v>
      </c>
      <c r="E102" s="95" t="s">
        <v>10563</v>
      </c>
      <c r="F102" s="125">
        <v>1490.6384902847194</v>
      </c>
      <c r="G102" s="123">
        <v>0.17867498557698849</v>
      </c>
      <c r="H102" s="95">
        <v>35</v>
      </c>
      <c r="I102" s="95">
        <v>325.71540785109738</v>
      </c>
      <c r="J102" s="95">
        <v>34.923121034873361</v>
      </c>
      <c r="K102" s="95">
        <v>268.67011953658852</v>
      </c>
      <c r="L102" s="95">
        <v>208.08197048302605</v>
      </c>
      <c r="M102" s="95">
        <v>53.752219203472755</v>
      </c>
      <c r="N102" s="95">
        <v>7.4035587682350954</v>
      </c>
      <c r="O102" s="95">
        <v>7.4035587682350954</v>
      </c>
      <c r="P102" s="95">
        <v>0</v>
      </c>
      <c r="Q102" s="95">
        <v>0</v>
      </c>
      <c r="R102" s="95">
        <v>183615.05786981428</v>
      </c>
      <c r="S102" s="95">
        <v>0</v>
      </c>
      <c r="T102" s="95">
        <v>0</v>
      </c>
      <c r="U102" s="95">
        <v>0</v>
      </c>
      <c r="V102" s="95">
        <v>1769.2236999385937</v>
      </c>
      <c r="W102" s="95">
        <v>170.20797784207534</v>
      </c>
      <c r="X102" s="95">
        <v>63.169155872774866</v>
      </c>
      <c r="Y102" s="95">
        <v>26.184707999999993</v>
      </c>
      <c r="Z102" s="95">
        <v>1509.6618582237434</v>
      </c>
      <c r="AA102" s="95">
        <v>-278.58520965387424</v>
      </c>
      <c r="AB102" s="95">
        <v>-17.986452447015285</v>
      </c>
      <c r="AC102" s="95">
        <v>0</v>
      </c>
      <c r="AD102" s="95">
        <v>0</v>
      </c>
      <c r="AE102" s="95">
        <v>-53.30956308099875</v>
      </c>
      <c r="AF102" s="95">
        <v>-55.830971799428561</v>
      </c>
      <c r="AG102" s="95">
        <v>-181.38108861158111</v>
      </c>
      <c r="AH102" s="95">
        <v>0</v>
      </c>
      <c r="AI102" s="95">
        <v>0</v>
      </c>
      <c r="AJ102" s="95">
        <v>0</v>
      </c>
      <c r="AK102" s="95">
        <v>-0.18453484012748092</v>
      </c>
      <c r="AL102" s="95">
        <v>1490.6384902847194</v>
      </c>
      <c r="AM102" s="95">
        <v>71.296015528014038</v>
      </c>
      <c r="AN102" s="95">
        <v>17.986452447015285</v>
      </c>
      <c r="AO102" s="95">
        <v>0</v>
      </c>
      <c r="AP102" s="95">
        <v>0</v>
      </c>
      <c r="AQ102" s="95">
        <v>53.30956308099875</v>
      </c>
      <c r="AR102" s="95">
        <v>1261.1204437939812</v>
      </c>
      <c r="AS102" s="95">
        <v>112.33565495434834</v>
      </c>
      <c r="AT102" s="95">
        <v>112.33565495434834</v>
      </c>
      <c r="AU102" s="95">
        <v>0</v>
      </c>
      <c r="AV102" s="95">
        <v>0</v>
      </c>
      <c r="AW102" s="95">
        <v>171.65614256413309</v>
      </c>
      <c r="AX102" s="95">
        <v>69.097421935742034</v>
      </c>
      <c r="AY102" s="95">
        <v>42.73280026182961</v>
      </c>
      <c r="AZ102" s="95">
        <v>59.825920366561455</v>
      </c>
      <c r="BA102" s="95">
        <v>0</v>
      </c>
      <c r="BB102" s="95">
        <v>977.1286462754997</v>
      </c>
      <c r="BC102" s="95">
        <v>0</v>
      </c>
      <c r="BD102" s="95">
        <v>0</v>
      </c>
      <c r="BE102" s="95">
        <v>977.1286462754997</v>
      </c>
      <c r="BF102" s="95">
        <v>0</v>
      </c>
      <c r="BG102" s="95">
        <v>1332.4164593219953</v>
      </c>
      <c r="BH102" s="95">
        <v>1611.0016689758695</v>
      </c>
      <c r="BI102" s="95">
        <v>0.17642348801571997</v>
      </c>
      <c r="BJ102" s="95">
        <v>0.17867498557698849</v>
      </c>
    </row>
    <row r="103" spans="1:62" x14ac:dyDescent="0.35">
      <c r="A103" s="95" t="s">
        <v>10166</v>
      </c>
      <c r="B103" s="95" t="s">
        <v>10422</v>
      </c>
      <c r="C103" s="95" t="s">
        <v>10564</v>
      </c>
      <c r="D103" s="95" t="s">
        <v>9784</v>
      </c>
      <c r="E103" s="95" t="s">
        <v>10565</v>
      </c>
      <c r="F103" s="122">
        <v>600.61303325774782</v>
      </c>
      <c r="G103" s="123">
        <v>0.17783434438839338</v>
      </c>
      <c r="H103" s="95">
        <v>35</v>
      </c>
      <c r="I103" s="95">
        <v>629.24596163617332</v>
      </c>
      <c r="J103" s="95">
        <v>40.172886259540988</v>
      </c>
      <c r="K103" s="95">
        <v>268.67011953658852</v>
      </c>
      <c r="L103" s="95">
        <v>206.58688380447722</v>
      </c>
      <c r="M103" s="95">
        <v>54.283037475394195</v>
      </c>
      <c r="N103" s="95">
        <v>8.367827174862521</v>
      </c>
      <c r="O103" s="95">
        <v>7.4582726955339531</v>
      </c>
      <c r="P103" s="95">
        <v>0.47539699966341875</v>
      </c>
      <c r="Q103" s="95">
        <v>0.43415747966515034</v>
      </c>
      <c r="R103" s="95">
        <v>0</v>
      </c>
      <c r="S103" s="95">
        <v>0</v>
      </c>
      <c r="T103" s="95">
        <v>0</v>
      </c>
      <c r="U103" s="95">
        <v>0</v>
      </c>
      <c r="V103" s="95">
        <v>557.48570899107949</v>
      </c>
      <c r="W103" s="95">
        <v>170.20797784207534</v>
      </c>
      <c r="X103" s="95">
        <v>63.169155872774866</v>
      </c>
      <c r="Y103" s="95">
        <v>53.427383999999996</v>
      </c>
      <c r="Z103" s="95">
        <v>270.6811912762293</v>
      </c>
      <c r="AA103" s="95">
        <v>43.127324266668325</v>
      </c>
      <c r="AB103" s="95">
        <v>16.072708845829244</v>
      </c>
      <c r="AC103" s="95">
        <v>0</v>
      </c>
      <c r="AD103" s="95">
        <v>0</v>
      </c>
      <c r="AE103" s="95">
        <v>0</v>
      </c>
      <c r="AF103" s="95">
        <v>-2.8682508643106148</v>
      </c>
      <c r="AG103" s="95">
        <v>0</v>
      </c>
      <c r="AH103" s="95">
        <v>0</v>
      </c>
      <c r="AI103" s="95">
        <v>0</v>
      </c>
      <c r="AJ103" s="95">
        <v>0</v>
      </c>
      <c r="AK103" s="95">
        <v>0.15932885496523852</v>
      </c>
      <c r="AL103" s="95">
        <v>600.61303325774782</v>
      </c>
      <c r="AM103" s="95">
        <v>0</v>
      </c>
      <c r="AN103" s="95">
        <v>0</v>
      </c>
      <c r="AO103" s="95">
        <v>0</v>
      </c>
      <c r="AP103" s="95">
        <v>0</v>
      </c>
      <c r="AQ103" s="95">
        <v>0</v>
      </c>
      <c r="AR103" s="95">
        <v>255.61814054341352</v>
      </c>
      <c r="AS103" s="95">
        <v>111.72742035274602</v>
      </c>
      <c r="AT103" s="95">
        <v>111.72742035274602</v>
      </c>
      <c r="AU103" s="95">
        <v>0</v>
      </c>
      <c r="AV103" s="95">
        <v>0</v>
      </c>
      <c r="AW103" s="95">
        <v>71.51773989478113</v>
      </c>
      <c r="AX103" s="95">
        <v>2.9320802477145813</v>
      </c>
      <c r="AY103" s="95">
        <v>28.577358186277731</v>
      </c>
      <c r="AZ103" s="95">
        <v>40.008301460788822</v>
      </c>
      <c r="BA103" s="95">
        <v>0</v>
      </c>
      <c r="BB103" s="95">
        <v>72.372980295886336</v>
      </c>
      <c r="BC103" s="95">
        <v>0</v>
      </c>
      <c r="BD103" s="95">
        <v>0</v>
      </c>
      <c r="BE103" s="95">
        <v>72.372980295886336</v>
      </c>
      <c r="BF103" s="95">
        <v>0</v>
      </c>
      <c r="BG103" s="95">
        <v>255.61814054341352</v>
      </c>
      <c r="BH103" s="95">
        <v>212.49081627674519</v>
      </c>
      <c r="BI103" s="95">
        <v>0.3945956662039255</v>
      </c>
      <c r="BJ103" s="95">
        <v>0.17783434438839338</v>
      </c>
    </row>
    <row r="104" spans="1:62" x14ac:dyDescent="0.35">
      <c r="A104" s="95" t="s">
        <v>10166</v>
      </c>
      <c r="B104" s="95" t="s">
        <v>10566</v>
      </c>
      <c r="C104" s="95" t="s">
        <v>9784</v>
      </c>
      <c r="D104" s="95" t="s">
        <v>9784</v>
      </c>
      <c r="E104" s="95" t="s">
        <v>10266</v>
      </c>
      <c r="F104" s="95">
        <f>(F87*V87+F95*V95+F103*V103)/(V87+V95+V103)</f>
        <v>689.82293700583159</v>
      </c>
      <c r="G104" s="126">
        <f>(G87*V87+G95*V95+G103*V103)/(V87+V95+V103)</f>
        <v>-2.7572753574783705E-2</v>
      </c>
      <c r="H104" s="95">
        <f>H87</f>
        <v>35</v>
      </c>
      <c r="I104" s="95">
        <f t="shared" ref="I104:U104" si="6">I87+I95+I103</f>
        <v>718.85679297562501</v>
      </c>
      <c r="J104" s="95">
        <f t="shared" si="6"/>
        <v>57.621384238918793</v>
      </c>
      <c r="K104" s="95">
        <f t="shared" si="6"/>
        <v>465.51625996384365</v>
      </c>
      <c r="L104" s="95">
        <f t="shared" si="6"/>
        <v>358.33440424151968</v>
      </c>
      <c r="M104" s="95">
        <f t="shared" si="6"/>
        <v>94.097422220232588</v>
      </c>
      <c r="N104" s="95">
        <f t="shared" si="6"/>
        <v>14.787320256527675</v>
      </c>
      <c r="O104" s="95">
        <f t="shared" si="6"/>
        <v>13.263610100469625</v>
      </c>
      <c r="P104" s="95">
        <f t="shared" si="6"/>
        <v>0.77145915576947754</v>
      </c>
      <c r="Q104" s="95">
        <f t="shared" si="6"/>
        <v>0.75225100028857339</v>
      </c>
      <c r="R104" s="95">
        <f t="shared" si="6"/>
        <v>0</v>
      </c>
      <c r="S104" s="95">
        <f t="shared" si="6"/>
        <v>0</v>
      </c>
      <c r="T104" s="95">
        <f t="shared" si="6"/>
        <v>0</v>
      </c>
      <c r="U104" s="95">
        <f t="shared" si="6"/>
        <v>5976032.2926169951</v>
      </c>
      <c r="V104" s="95">
        <f>(V87*V87+V95*V95+V103*V103)/(V87+V95+V103)</f>
        <v>556.3002901159623</v>
      </c>
      <c r="W104" s="95">
        <f>(W87*V87+W95*V95+W103*V103)/(V87+V95+V103)</f>
        <v>170.20797784207534</v>
      </c>
      <c r="X104" s="95">
        <f>(X87*V87+X95*V95+X103*V103)/(V87+V95+V103)</f>
        <v>63.169155872774866</v>
      </c>
      <c r="Y104" s="95">
        <f>(Y87*V87+Y95*V95+Y103*V103)/(V87+V95+V103)</f>
        <v>22.95238899303207</v>
      </c>
      <c r="Z104" s="95">
        <f>(Z87*V87+Z95*V95+Z103*V103)/(V87+V95+V103)</f>
        <v>299.97076740808001</v>
      </c>
      <c r="AA104" s="95">
        <f>(AA87*V87+AA95*V95+AA103*V103)/(V87+V95+V103)</f>
        <v>133.52264688986932</v>
      </c>
      <c r="AB104" s="95">
        <f>(AB87*V87+AB95*V95+AB103*V103)/(V87+V95+V103)</f>
        <v>5.3689982624020915</v>
      </c>
      <c r="AC104" s="95">
        <f>(AC87*V87+AC95*V95+AC103*V103)/(V87+V95+V103)</f>
        <v>0</v>
      </c>
      <c r="AD104" s="95">
        <f>(AD87*V87+AD95*V95+AD103*V103)/(V87+V95+V103)</f>
        <v>0</v>
      </c>
      <c r="AE104" s="95">
        <f>(AE87*V87+AE95*V95+AE103*V103)/(V87+V95+V103)</f>
        <v>0</v>
      </c>
      <c r="AF104" s="95">
        <f>(AF87*V87+AF95*V95+AF103*V103)/(V87+V95+V103)</f>
        <v>-4.8569549910870782</v>
      </c>
      <c r="AG104" s="95">
        <f>(AG87*V87+AG95*V95+AG103*V103)/(V87+V95+V103)</f>
        <v>0</v>
      </c>
      <c r="AH104" s="95">
        <f>(AH87*V87+AH95*V95+AH103*V103)/(V87+V95+V103)</f>
        <v>-45.433682248918693</v>
      </c>
      <c r="AI104" s="95">
        <f>(AI87*V87+AI95*V95+AI103*V103)/(V87+V95+V103)</f>
        <v>0</v>
      </c>
      <c r="AJ104" s="95">
        <f>(AJ87*V87+AJ95*V95+AJ103*V103)/(V87+V95+V103)</f>
        <v>0</v>
      </c>
      <c r="AK104" s="95">
        <f>(AK87*V87+AK95*V95+AK103*V103)/(V87+V95+V103)</f>
        <v>0.4317752297968846</v>
      </c>
      <c r="AL104" s="95">
        <f>(AL87*V87+AL95*V95+AL103*V103)/(V87+V95+V103)</f>
        <v>689.82293700583159</v>
      </c>
      <c r="AM104" s="95">
        <f>(AM87*V87+AM95*V95+AM103*V103)/(V87+V95+V103)</f>
        <v>0</v>
      </c>
      <c r="AN104" s="95">
        <f>(AN87*V87+AN95*V95+AN103*V103)/(V87+V95+V103)</f>
        <v>0</v>
      </c>
      <c r="AO104" s="95">
        <f>(AO87*V87+AO95*V95+AO103*V103)/(V87+V95+V103)</f>
        <v>0</v>
      </c>
      <c r="AP104" s="95">
        <f>(AP87*V87+AP95*V95+AP103*V103)/(V87+V95+V103)</f>
        <v>0</v>
      </c>
      <c r="AQ104" s="95">
        <f>(AQ87*V87+AQ95*V95+AQ103*V103)/(V87+V95+V103)</f>
        <v>0</v>
      </c>
      <c r="AR104" s="95">
        <f>(AR87*V87+AR95*V95+AR103*V103)/(V87+V95+V103)</f>
        <v>240.19311863018777</v>
      </c>
      <c r="AS104" s="95">
        <f>(AS87*V87+AS95*V95+AS103*V103)/(V87+V95+V103)</f>
        <v>130.69512622007338</v>
      </c>
      <c r="AT104" s="95">
        <f>(AT87*V87+AT95*V95+AT103*V103)/(V87+V95+V103)</f>
        <v>130.69512622007338</v>
      </c>
      <c r="AU104" s="95">
        <f>(AU87*V87+AU95*V95+AU103*V103)/(V87+V95+V103)</f>
        <v>0</v>
      </c>
      <c r="AV104" s="95">
        <f>(AV87*V87+AV95*V95+AV103*V103)/(V87+V95+V103)</f>
        <v>0</v>
      </c>
      <c r="AW104" s="95">
        <f>(AW87*V87+AW95*V95+AW103*V103)/(V87+V95+V103)</f>
        <v>39.699390474447348</v>
      </c>
      <c r="AX104" s="95">
        <f>(AX87*V87+AX95*V95+AX103*V103)/(V87+V95+V103)</f>
        <v>4.4005820478284967</v>
      </c>
      <c r="AY104" s="95">
        <f>(AY87*V87+AY95*V95+AY103*V103)/(V87+V95+V103)</f>
        <v>14.707836844424524</v>
      </c>
      <c r="AZ104" s="95">
        <f>(AZ87*V87+AZ95*V95+AZ103*V103)/(V87+V95+V103)</f>
        <v>20.590971582194328</v>
      </c>
      <c r="BA104" s="95">
        <f>(BA87*V87+BA95*V95+BA103*V103)/(V87+V95+V103)</f>
        <v>0</v>
      </c>
      <c r="BB104" s="95">
        <f>(BB87*V87+BB95*V95+BB103*V103)/(V87+V95+V103)</f>
        <v>69.798601935667008</v>
      </c>
      <c r="BC104" s="95">
        <f>(BC87*V87+BC95*V95+BC103*V103)/(V87+V95+V103)</f>
        <v>0</v>
      </c>
      <c r="BD104" s="95">
        <f>(BD87*V87+BD95*V95+BD103*V103)/(V87+V95+V103)</f>
        <v>0</v>
      </c>
      <c r="BE104" s="95">
        <f>(BE87*V87+BE95*V95+BE103*V103)/(V87+V95+V103)</f>
        <v>69.798601935667008</v>
      </c>
      <c r="BF104" s="95">
        <f>(BF87*V87+BF95*V95+BF103*V103)/(V87+V95+V103)</f>
        <v>0</v>
      </c>
      <c r="BG104" s="95">
        <f>(BG87*V87+BG95*V95+BG103*V103)/(V87+V95+V103)</f>
        <v>240.19311863018777</v>
      </c>
      <c r="BH104" s="95">
        <f>(BH87*V87+BH95*V95+BH103*V103)/(V87+V95+V103)</f>
        <v>106.67047174031843</v>
      </c>
      <c r="BI104" s="95">
        <f>(BI87*V87+BI95*V95+BI103*V103)/(V87+V95+V103)</f>
        <v>-7.1514774662286687E-2</v>
      </c>
      <c r="BJ104" s="95">
        <f>(BJ87*V87+BJ95*V95+BJ103*V103)/(V87+V95+V103)</f>
        <v>-2.7572753574783705E-2</v>
      </c>
    </row>
    <row r="105" spans="1:62" x14ac:dyDescent="0.35">
      <c r="A105" s="95" t="s">
        <v>10456</v>
      </c>
      <c r="B105" s="95" t="s">
        <v>10422</v>
      </c>
      <c r="C105" s="95" t="s">
        <v>10424</v>
      </c>
      <c r="D105" s="95" t="s">
        <v>10150</v>
      </c>
      <c r="E105" s="95" t="s">
        <v>10567</v>
      </c>
      <c r="F105" s="122">
        <v>770.56023879347345</v>
      </c>
      <c r="G105" s="123">
        <v>-0.1218191860027258</v>
      </c>
      <c r="H105" s="95">
        <v>35</v>
      </c>
      <c r="I105" s="95">
        <v>44.879246717872718</v>
      </c>
      <c r="J105" s="95">
        <v>8.7356883326262675</v>
      </c>
      <c r="K105" s="95">
        <v>100.13730954642672</v>
      </c>
      <c r="L105" s="95">
        <v>77.19104503224213</v>
      </c>
      <c r="M105" s="95">
        <v>20.252928254410584</v>
      </c>
      <c r="N105" s="95">
        <v>3.2609651779194606</v>
      </c>
      <c r="O105" s="95">
        <v>2.9485389501210917</v>
      </c>
      <c r="P105" s="95">
        <v>0.15060934243682045</v>
      </c>
      <c r="Q105" s="95">
        <v>0.16181688536154828</v>
      </c>
      <c r="R105" s="95">
        <v>0</v>
      </c>
      <c r="S105" s="95">
        <v>12160.234267156055</v>
      </c>
      <c r="T105" s="95">
        <v>0</v>
      </c>
      <c r="U105" s="95">
        <v>0</v>
      </c>
      <c r="V105" s="95">
        <v>555.70568212174226</v>
      </c>
      <c r="W105" s="95">
        <v>170.20797784207534</v>
      </c>
      <c r="X105" s="95">
        <v>63.169155872774866</v>
      </c>
      <c r="Y105" s="95">
        <v>7.6660829999999995</v>
      </c>
      <c r="Z105" s="95">
        <v>314.66246540689212</v>
      </c>
      <c r="AA105" s="95">
        <v>214.85455667173119</v>
      </c>
      <c r="AB105" s="95">
        <v>0</v>
      </c>
      <c r="AC105" s="95">
        <v>0</v>
      </c>
      <c r="AD105" s="95">
        <v>0</v>
      </c>
      <c r="AE105" s="95">
        <v>-41.255883428571423</v>
      </c>
      <c r="AF105" s="95">
        <v>-5.772426184847137</v>
      </c>
      <c r="AG105" s="95">
        <v>0</v>
      </c>
      <c r="AH105" s="95">
        <v>0</v>
      </c>
      <c r="AI105" s="95">
        <v>0</v>
      </c>
      <c r="AJ105" s="95">
        <v>0</v>
      </c>
      <c r="AK105" s="95">
        <v>0.68280961440348897</v>
      </c>
      <c r="AL105" s="95">
        <v>770.56023879347345</v>
      </c>
      <c r="AM105" s="95">
        <v>41.255883428571423</v>
      </c>
      <c r="AN105" s="95">
        <v>0</v>
      </c>
      <c r="AO105" s="95">
        <v>0</v>
      </c>
      <c r="AP105" s="95">
        <v>0</v>
      </c>
      <c r="AQ105" s="95">
        <v>41.255883428571423</v>
      </c>
      <c r="AR105" s="95">
        <v>229.39211759416492</v>
      </c>
      <c r="AS105" s="95">
        <v>139.80658180852882</v>
      </c>
      <c r="AT105" s="95">
        <v>139.80658180852882</v>
      </c>
      <c r="AU105" s="95">
        <v>0</v>
      </c>
      <c r="AV105" s="95">
        <v>0</v>
      </c>
      <c r="AW105" s="95">
        <v>23.385354430979682</v>
      </c>
      <c r="AX105" s="95">
        <v>5.0765856211545124</v>
      </c>
      <c r="AY105" s="95">
        <v>7.6286536707604862</v>
      </c>
      <c r="AZ105" s="95">
        <v>10.68011513906468</v>
      </c>
      <c r="BA105" s="95">
        <v>0</v>
      </c>
      <c r="BB105" s="95">
        <v>66.200181354656436</v>
      </c>
      <c r="BC105" s="95">
        <v>0</v>
      </c>
      <c r="BD105" s="95">
        <v>0</v>
      </c>
      <c r="BE105" s="95">
        <v>66.200181354656436</v>
      </c>
      <c r="BF105" s="95">
        <v>0</v>
      </c>
      <c r="BG105" s="95">
        <v>270.64800102273637</v>
      </c>
      <c r="BH105" s="95">
        <v>55.793444351005178</v>
      </c>
      <c r="BI105" s="95">
        <v>-0.2983165498767204</v>
      </c>
      <c r="BJ105" s="95">
        <v>-0.1218191860027258</v>
      </c>
    </row>
    <row r="106" spans="1:62" x14ac:dyDescent="0.35">
      <c r="A106" s="95" t="s">
        <v>10456</v>
      </c>
      <c r="B106" s="95" t="s">
        <v>10422</v>
      </c>
      <c r="C106" s="95" t="s">
        <v>10424</v>
      </c>
      <c r="D106" s="95" t="s">
        <v>10151</v>
      </c>
      <c r="E106" s="95" t="s">
        <v>10568</v>
      </c>
      <c r="F106" s="125">
        <v>1011.1361903173823</v>
      </c>
      <c r="G106" s="123">
        <v>-0.37774022036240001</v>
      </c>
      <c r="H106" s="95">
        <v>35</v>
      </c>
      <c r="I106" s="95">
        <v>44.879246717872718</v>
      </c>
      <c r="J106" s="95">
        <v>8.7356883326262675</v>
      </c>
      <c r="K106" s="95">
        <v>100.13730954642672</v>
      </c>
      <c r="L106" s="95">
        <v>77.19104503224213</v>
      </c>
      <c r="M106" s="95">
        <v>20.252928254410584</v>
      </c>
      <c r="N106" s="95">
        <v>3.2609651779194606</v>
      </c>
      <c r="O106" s="95">
        <v>2.9485389501210917</v>
      </c>
      <c r="P106" s="95">
        <v>0.15060934243682045</v>
      </c>
      <c r="Q106" s="95">
        <v>0.16181688536154828</v>
      </c>
      <c r="R106" s="95">
        <v>0</v>
      </c>
      <c r="S106" s="95">
        <v>0</v>
      </c>
      <c r="T106" s="95">
        <v>3040.0585667890136</v>
      </c>
      <c r="U106" s="95">
        <v>0</v>
      </c>
      <c r="V106" s="95">
        <v>555.70568212174226</v>
      </c>
      <c r="W106" s="95">
        <v>170.20797784207534</v>
      </c>
      <c r="X106" s="95">
        <v>63.169155872774866</v>
      </c>
      <c r="Y106" s="95">
        <v>7.6660829999999995</v>
      </c>
      <c r="Z106" s="95">
        <v>314.66246540689212</v>
      </c>
      <c r="AA106" s="95">
        <v>455.43050819564007</v>
      </c>
      <c r="AB106" s="95">
        <v>0</v>
      </c>
      <c r="AC106" s="95">
        <v>173.05215326965583</v>
      </c>
      <c r="AD106" s="95">
        <v>68.926720845535542</v>
      </c>
      <c r="AE106" s="95">
        <v>0</v>
      </c>
      <c r="AF106" s="95">
        <v>-5.772426184847137</v>
      </c>
      <c r="AG106" s="95">
        <v>0</v>
      </c>
      <c r="AH106" s="95">
        <v>-42.658806019853976</v>
      </c>
      <c r="AI106" s="95">
        <v>0</v>
      </c>
      <c r="AJ106" s="95">
        <v>0</v>
      </c>
      <c r="AK106" s="95">
        <v>1.4473620411214914</v>
      </c>
      <c r="AL106" s="95">
        <v>1011.1361903173823</v>
      </c>
      <c r="AM106" s="95">
        <v>0</v>
      </c>
      <c r="AN106" s="95">
        <v>0</v>
      </c>
      <c r="AO106" s="95">
        <v>0</v>
      </c>
      <c r="AP106" s="95">
        <v>0</v>
      </c>
      <c r="AQ106" s="95">
        <v>0</v>
      </c>
      <c r="AR106" s="95">
        <v>223.14616625564653</v>
      </c>
      <c r="AS106" s="95">
        <v>139.80658180852882</v>
      </c>
      <c r="AT106" s="95">
        <v>139.80658180852882</v>
      </c>
      <c r="AU106" s="95">
        <v>0</v>
      </c>
      <c r="AV106" s="95">
        <v>0</v>
      </c>
      <c r="AW106" s="95">
        <v>23.385354430979682</v>
      </c>
      <c r="AX106" s="95">
        <v>5.0765856211545124</v>
      </c>
      <c r="AY106" s="95">
        <v>7.6286536707604862</v>
      </c>
      <c r="AZ106" s="95">
        <v>10.68011513906468</v>
      </c>
      <c r="BA106" s="95">
        <v>0</v>
      </c>
      <c r="BB106" s="95">
        <v>59.954230016138034</v>
      </c>
      <c r="BC106" s="95">
        <v>0</v>
      </c>
      <c r="BD106" s="95">
        <v>0</v>
      </c>
      <c r="BE106" s="95">
        <v>59.954230016138034</v>
      </c>
      <c r="BF106" s="95">
        <v>0</v>
      </c>
      <c r="BG106" s="95">
        <v>223.14616625564653</v>
      </c>
      <c r="BH106" s="95">
        <v>-232.28434193999354</v>
      </c>
      <c r="BI106" s="95">
        <v>-1.2138302128059273</v>
      </c>
      <c r="BJ106" s="95">
        <v>-0.37774022036240001</v>
      </c>
    </row>
    <row r="107" spans="1:62" x14ac:dyDescent="0.35">
      <c r="A107" s="95" t="s">
        <v>10456</v>
      </c>
      <c r="B107" s="95" t="s">
        <v>10422</v>
      </c>
      <c r="C107" s="95" t="s">
        <v>10424</v>
      </c>
      <c r="D107" s="95" t="s">
        <v>10152</v>
      </c>
      <c r="E107" s="95" t="s">
        <v>10569</v>
      </c>
      <c r="F107" s="122">
        <v>744.78108095981872</v>
      </c>
      <c r="G107" s="123">
        <v>-0.14361424757641125</v>
      </c>
      <c r="H107" s="95">
        <v>35</v>
      </c>
      <c r="I107" s="95">
        <v>44.879246717872718</v>
      </c>
      <c r="J107" s="95">
        <v>8.7356883326262675</v>
      </c>
      <c r="K107" s="95">
        <v>100.13730954642672</v>
      </c>
      <c r="L107" s="95">
        <v>77.19104503224213</v>
      </c>
      <c r="M107" s="95">
        <v>20.252928254410584</v>
      </c>
      <c r="N107" s="95">
        <v>3.2609651779194606</v>
      </c>
      <c r="O107" s="95">
        <v>2.9485389501210917</v>
      </c>
      <c r="P107" s="95">
        <v>0.15060934243682045</v>
      </c>
      <c r="Q107" s="95">
        <v>0.16181688536154828</v>
      </c>
      <c r="R107" s="95">
        <v>0</v>
      </c>
      <c r="S107" s="95">
        <v>0</v>
      </c>
      <c r="T107" s="95">
        <v>0</v>
      </c>
      <c r="U107" s="95">
        <v>3040058.5667890138</v>
      </c>
      <c r="V107" s="95">
        <v>555.70568212174226</v>
      </c>
      <c r="W107" s="95">
        <v>170.20797784207534</v>
      </c>
      <c r="X107" s="95">
        <v>63.169155872774866</v>
      </c>
      <c r="Y107" s="95">
        <v>7.6660829999999995</v>
      </c>
      <c r="Z107" s="95">
        <v>314.66246540689212</v>
      </c>
      <c r="AA107" s="95">
        <v>189.07539883807647</v>
      </c>
      <c r="AB107" s="95">
        <v>0</v>
      </c>
      <c r="AC107" s="95">
        <v>0</v>
      </c>
      <c r="AD107" s="95">
        <v>0</v>
      </c>
      <c r="AE107" s="95">
        <v>0</v>
      </c>
      <c r="AF107" s="95">
        <v>-5.772426184847137</v>
      </c>
      <c r="AG107" s="95">
        <v>0</v>
      </c>
      <c r="AH107" s="95">
        <v>-67.035041262226159</v>
      </c>
      <c r="AI107" s="95">
        <v>0</v>
      </c>
      <c r="AJ107" s="95">
        <v>0</v>
      </c>
      <c r="AK107" s="95">
        <v>0.60088323084096418</v>
      </c>
      <c r="AL107" s="95">
        <v>744.78108095981872</v>
      </c>
      <c r="AM107" s="95">
        <v>0</v>
      </c>
      <c r="AN107" s="95">
        <v>0</v>
      </c>
      <c r="AO107" s="95">
        <v>0</v>
      </c>
      <c r="AP107" s="95">
        <v>0</v>
      </c>
      <c r="AQ107" s="95">
        <v>0</v>
      </c>
      <c r="AR107" s="95">
        <v>231.776689693778</v>
      </c>
      <c r="AS107" s="95">
        <v>139.80658180852882</v>
      </c>
      <c r="AT107" s="95">
        <v>139.80658180852882</v>
      </c>
      <c r="AU107" s="95">
        <v>0</v>
      </c>
      <c r="AV107" s="95">
        <v>0</v>
      </c>
      <c r="AW107" s="95">
        <v>23.385354430979682</v>
      </c>
      <c r="AX107" s="95">
        <v>5.0765856211545124</v>
      </c>
      <c r="AY107" s="95">
        <v>7.6286536707604862</v>
      </c>
      <c r="AZ107" s="95">
        <v>10.68011513906468</v>
      </c>
      <c r="BA107" s="95">
        <v>0</v>
      </c>
      <c r="BB107" s="95">
        <v>68.584753454269503</v>
      </c>
      <c r="BC107" s="95">
        <v>0</v>
      </c>
      <c r="BD107" s="95">
        <v>0</v>
      </c>
      <c r="BE107" s="95">
        <v>68.584753454269503</v>
      </c>
      <c r="BF107" s="95">
        <v>0</v>
      </c>
      <c r="BG107" s="95">
        <v>231.776689693778</v>
      </c>
      <c r="BH107" s="95">
        <v>42.701290855701529</v>
      </c>
      <c r="BI107" s="95">
        <v>-0.33992352539689913</v>
      </c>
      <c r="BJ107" s="95">
        <v>-0.14361424757641125</v>
      </c>
    </row>
    <row r="108" spans="1:62" x14ac:dyDescent="0.35">
      <c r="A108" s="95" t="s">
        <v>10456</v>
      </c>
      <c r="B108" s="95" t="s">
        <v>10422</v>
      </c>
      <c r="C108" s="95" t="s">
        <v>10424</v>
      </c>
      <c r="D108" s="95" t="s">
        <v>10153</v>
      </c>
      <c r="E108" s="95" t="s">
        <v>10570</v>
      </c>
      <c r="F108" s="122">
        <v>752.09889224555286</v>
      </c>
      <c r="G108" s="123">
        <v>-4.5360515868301872E-2</v>
      </c>
      <c r="H108" s="95">
        <v>35</v>
      </c>
      <c r="I108" s="95">
        <v>44.882399880131459</v>
      </c>
      <c r="J108" s="95">
        <v>8.7361768818927423</v>
      </c>
      <c r="K108" s="95">
        <v>100.13730954642672</v>
      </c>
      <c r="L108" s="95">
        <v>77.149701291181046</v>
      </c>
      <c r="M108" s="95">
        <v>20.267693876218114</v>
      </c>
      <c r="N108" s="95">
        <v>3.2875432971730176</v>
      </c>
      <c r="O108" s="95">
        <v>2.9485389501210917</v>
      </c>
      <c r="P108" s="95">
        <v>0.177187461690377</v>
      </c>
      <c r="Q108" s="95">
        <v>0.16181688536154828</v>
      </c>
      <c r="R108" s="95">
        <v>0</v>
      </c>
      <c r="S108" s="95">
        <v>0</v>
      </c>
      <c r="T108" s="95">
        <v>0</v>
      </c>
      <c r="U108" s="95">
        <v>0</v>
      </c>
      <c r="V108" s="95">
        <v>495.98845214525028</v>
      </c>
      <c r="W108" s="95">
        <v>170.20797784207534</v>
      </c>
      <c r="X108" s="95">
        <v>63.169155872774866</v>
      </c>
      <c r="Y108" s="95">
        <v>8.0028359999999985</v>
      </c>
      <c r="Z108" s="95">
        <v>254.60848243040007</v>
      </c>
      <c r="AA108" s="95">
        <v>256.11044010030258</v>
      </c>
      <c r="AB108" s="95">
        <v>0</v>
      </c>
      <c r="AC108" s="95">
        <v>0</v>
      </c>
      <c r="AD108" s="95">
        <v>0</v>
      </c>
      <c r="AE108" s="95">
        <v>0</v>
      </c>
      <c r="AF108" s="95">
        <v>-5.772426184847137</v>
      </c>
      <c r="AG108" s="95">
        <v>0</v>
      </c>
      <c r="AH108" s="95">
        <v>0</v>
      </c>
      <c r="AI108" s="95">
        <v>0</v>
      </c>
      <c r="AJ108" s="95">
        <v>0</v>
      </c>
      <c r="AK108" s="95">
        <v>1.0058990873185583</v>
      </c>
      <c r="AL108" s="95">
        <v>752.09889224555286</v>
      </c>
      <c r="AM108" s="95">
        <v>0</v>
      </c>
      <c r="AN108" s="95">
        <v>0</v>
      </c>
      <c r="AO108" s="95">
        <v>0</v>
      </c>
      <c r="AP108" s="95">
        <v>0</v>
      </c>
      <c r="AQ108" s="95">
        <v>0</v>
      </c>
      <c r="AR108" s="95">
        <v>311.60332879446599</v>
      </c>
      <c r="AS108" s="95">
        <v>139.76367478563429</v>
      </c>
      <c r="AT108" s="95">
        <v>139.76367478563429</v>
      </c>
      <c r="AU108" s="95">
        <v>0</v>
      </c>
      <c r="AV108" s="95">
        <v>0</v>
      </c>
      <c r="AW108" s="95">
        <v>23.386642741523683</v>
      </c>
      <c r="AX108" s="95">
        <v>5.0765856211545124</v>
      </c>
      <c r="AY108" s="95">
        <v>7.6291904668204884</v>
      </c>
      <c r="AZ108" s="95">
        <v>10.680866653548684</v>
      </c>
      <c r="BA108" s="95">
        <v>0</v>
      </c>
      <c r="BB108" s="95">
        <v>148.45301126730803</v>
      </c>
      <c r="BC108" s="95">
        <v>0</v>
      </c>
      <c r="BD108" s="95">
        <v>0</v>
      </c>
      <c r="BE108" s="95">
        <v>148.45301126730803</v>
      </c>
      <c r="BF108" s="95">
        <v>0</v>
      </c>
      <c r="BG108" s="95">
        <v>311.60332879446599</v>
      </c>
      <c r="BH108" s="95">
        <v>55.492888694163412</v>
      </c>
      <c r="BI108" s="95">
        <v>-0.13399236903099848</v>
      </c>
      <c r="BJ108" s="95">
        <v>-4.5360515868301872E-2</v>
      </c>
    </row>
    <row r="109" spans="1:62" x14ac:dyDescent="0.35">
      <c r="A109" s="95" t="s">
        <v>10456</v>
      </c>
      <c r="B109" s="95" t="s">
        <v>10422</v>
      </c>
      <c r="C109" s="95" t="s">
        <v>10424</v>
      </c>
      <c r="D109" s="95" t="s">
        <v>10154</v>
      </c>
      <c r="E109" s="95" t="s">
        <v>10571</v>
      </c>
      <c r="F109" s="125">
        <v>815.2743510937662</v>
      </c>
      <c r="G109" s="123">
        <v>-7.0101262788053439E-2</v>
      </c>
      <c r="H109" s="95">
        <v>35</v>
      </c>
      <c r="I109" s="95">
        <v>44.872054370878764</v>
      </c>
      <c r="J109" s="95">
        <v>8.7345739542468053</v>
      </c>
      <c r="K109" s="95">
        <v>100.13730954642672</v>
      </c>
      <c r="L109" s="95">
        <v>77.225024325078593</v>
      </c>
      <c r="M109" s="95">
        <v>20.219247946546105</v>
      </c>
      <c r="N109" s="95">
        <v>3.2606661929474816</v>
      </c>
      <c r="O109" s="95">
        <v>2.9485389501210917</v>
      </c>
      <c r="P109" s="95">
        <v>0</v>
      </c>
      <c r="Q109" s="95">
        <v>0.31212724282639048</v>
      </c>
      <c r="R109" s="95">
        <v>0</v>
      </c>
      <c r="S109" s="95">
        <v>0</v>
      </c>
      <c r="T109" s="95">
        <v>0</v>
      </c>
      <c r="U109" s="95">
        <v>0</v>
      </c>
      <c r="V109" s="95">
        <v>559.16391099346367</v>
      </c>
      <c r="W109" s="95">
        <v>170.20797784207534</v>
      </c>
      <c r="X109" s="95">
        <v>63.169155872774866</v>
      </c>
      <c r="Y109" s="95">
        <v>6.9331499999999995</v>
      </c>
      <c r="Z109" s="95">
        <v>318.85362727861343</v>
      </c>
      <c r="AA109" s="95">
        <v>256.11044010030253</v>
      </c>
      <c r="AB109" s="95">
        <v>0</v>
      </c>
      <c r="AC109" s="95">
        <v>0</v>
      </c>
      <c r="AD109" s="95">
        <v>0</v>
      </c>
      <c r="AE109" s="95">
        <v>0</v>
      </c>
      <c r="AF109" s="95">
        <v>-5.772426184847137</v>
      </c>
      <c r="AG109" s="95">
        <v>0</v>
      </c>
      <c r="AH109" s="95">
        <v>0</v>
      </c>
      <c r="AI109" s="95">
        <v>0</v>
      </c>
      <c r="AJ109" s="95">
        <v>0</v>
      </c>
      <c r="AK109" s="95">
        <v>0.80322260181319471</v>
      </c>
      <c r="AL109" s="95">
        <v>815.2743510937662</v>
      </c>
      <c r="AM109" s="95">
        <v>0</v>
      </c>
      <c r="AN109" s="95">
        <v>0</v>
      </c>
      <c r="AO109" s="95">
        <v>0</v>
      </c>
      <c r="AP109" s="95">
        <v>0</v>
      </c>
      <c r="AQ109" s="95">
        <v>0</v>
      </c>
      <c r="AR109" s="95">
        <v>352.81230584853211</v>
      </c>
      <c r="AS109" s="95">
        <v>139.90450840895608</v>
      </c>
      <c r="AT109" s="95">
        <v>139.90450840895608</v>
      </c>
      <c r="AU109" s="95">
        <v>0</v>
      </c>
      <c r="AV109" s="95">
        <v>0</v>
      </c>
      <c r="AW109" s="95">
        <v>23.382415801214346</v>
      </c>
      <c r="AX109" s="95">
        <v>5.0765856211545124</v>
      </c>
      <c r="AY109" s="95">
        <v>7.6274292416915976</v>
      </c>
      <c r="AZ109" s="95">
        <v>10.678400938368236</v>
      </c>
      <c r="BA109" s="95">
        <v>0</v>
      </c>
      <c r="BB109" s="95">
        <v>189.52538163836169</v>
      </c>
      <c r="BC109" s="95">
        <v>0</v>
      </c>
      <c r="BD109" s="95">
        <v>0</v>
      </c>
      <c r="BE109" s="95">
        <v>189.52538163836169</v>
      </c>
      <c r="BF109" s="95">
        <v>0</v>
      </c>
      <c r="BG109" s="95">
        <v>352.81230584853211</v>
      </c>
      <c r="BH109" s="95">
        <v>96.701865748229579</v>
      </c>
      <c r="BI109" s="95">
        <v>-0.17924137171707569</v>
      </c>
      <c r="BJ109" s="95">
        <v>-7.0101262788053439E-2</v>
      </c>
    </row>
    <row r="110" spans="1:62" x14ac:dyDescent="0.35">
      <c r="A110" s="95" t="s">
        <v>10456</v>
      </c>
      <c r="B110" s="95" t="s">
        <v>10422</v>
      </c>
      <c r="C110" s="95" t="s">
        <v>10424</v>
      </c>
      <c r="D110" s="95" t="s">
        <v>10155</v>
      </c>
      <c r="E110" s="95" t="s">
        <v>10572</v>
      </c>
      <c r="F110" s="122">
        <v>761.53881175571962</v>
      </c>
      <c r="G110" s="123">
        <v>0.56462125819161446</v>
      </c>
      <c r="H110" s="95">
        <v>35</v>
      </c>
      <c r="I110" s="95">
        <v>44.840150825742114</v>
      </c>
      <c r="J110" s="95">
        <v>8.7296308361021175</v>
      </c>
      <c r="K110" s="95">
        <v>100.13730954642672</v>
      </c>
      <c r="L110" s="95">
        <v>77.706793007782707</v>
      </c>
      <c r="M110" s="95">
        <v>20.069850090314503</v>
      </c>
      <c r="N110" s="95">
        <v>2.9282953664749614</v>
      </c>
      <c r="O110" s="95">
        <v>2.9282953664749614</v>
      </c>
      <c r="P110" s="95">
        <v>0</v>
      </c>
      <c r="Q110" s="95">
        <v>0</v>
      </c>
      <c r="R110" s="95">
        <v>68454.526955292284</v>
      </c>
      <c r="S110" s="95">
        <v>0</v>
      </c>
      <c r="T110" s="95">
        <v>0</v>
      </c>
      <c r="U110" s="95">
        <v>0</v>
      </c>
      <c r="V110" s="95">
        <v>844.54831448350478</v>
      </c>
      <c r="W110" s="95">
        <v>170.20797784207534</v>
      </c>
      <c r="X110" s="95">
        <v>63.169155872774866</v>
      </c>
      <c r="Y110" s="95">
        <v>3.9221819999999985</v>
      </c>
      <c r="Z110" s="95">
        <v>607.24899876865459</v>
      </c>
      <c r="AA110" s="95">
        <v>-83.009502727785161</v>
      </c>
      <c r="AB110" s="95">
        <v>0</v>
      </c>
      <c r="AC110" s="95">
        <v>0</v>
      </c>
      <c r="AD110" s="95">
        <v>0</v>
      </c>
      <c r="AE110" s="95">
        <v>-148.76841454470329</v>
      </c>
      <c r="AF110" s="95">
        <v>-58.871204256410536</v>
      </c>
      <c r="AG110" s="95">
        <v>-137.25275021182119</v>
      </c>
      <c r="AH110" s="95">
        <v>0</v>
      </c>
      <c r="AI110" s="95">
        <v>0</v>
      </c>
      <c r="AJ110" s="95">
        <v>0</v>
      </c>
      <c r="AK110" s="95">
        <v>-0.1366976362185976</v>
      </c>
      <c r="AL110" s="95">
        <v>761.53881175571962</v>
      </c>
      <c r="AM110" s="95">
        <v>148.76841454470329</v>
      </c>
      <c r="AN110" s="95">
        <v>0</v>
      </c>
      <c r="AO110" s="95">
        <v>0</v>
      </c>
      <c r="AP110" s="95">
        <v>0</v>
      </c>
      <c r="AQ110" s="95">
        <v>148.76841454470329</v>
      </c>
      <c r="AR110" s="95">
        <v>640.45208355142756</v>
      </c>
      <c r="AS110" s="95">
        <v>140.33982781097785</v>
      </c>
      <c r="AT110" s="95">
        <v>140.33982781097785</v>
      </c>
      <c r="AU110" s="95">
        <v>0</v>
      </c>
      <c r="AV110" s="95">
        <v>0</v>
      </c>
      <c r="AW110" s="95">
        <v>89.300158826882026</v>
      </c>
      <c r="AX110" s="95">
        <v>71.007363711375802</v>
      </c>
      <c r="AY110" s="95">
        <v>7.6219979647942635</v>
      </c>
      <c r="AZ110" s="95">
        <v>10.670797150711968</v>
      </c>
      <c r="BA110" s="95">
        <v>0</v>
      </c>
      <c r="BB110" s="95">
        <v>410.8120969135677</v>
      </c>
      <c r="BC110" s="95">
        <v>0</v>
      </c>
      <c r="BD110" s="95">
        <v>0</v>
      </c>
      <c r="BE110" s="95">
        <v>410.8120969135677</v>
      </c>
      <c r="BF110" s="95">
        <v>0</v>
      </c>
      <c r="BG110" s="95">
        <v>789.22049809613088</v>
      </c>
      <c r="BH110" s="95">
        <v>872.23000082391604</v>
      </c>
      <c r="BI110" s="95">
        <v>0.70808021573877067</v>
      </c>
      <c r="BJ110" s="95">
        <v>0.56462125819161446</v>
      </c>
    </row>
    <row r="111" spans="1:62" x14ac:dyDescent="0.35">
      <c r="A111" s="95" t="s">
        <v>10456</v>
      </c>
      <c r="B111" s="95" t="s">
        <v>10422</v>
      </c>
      <c r="C111" s="95" t="s">
        <v>10424</v>
      </c>
      <c r="D111" s="95" t="s">
        <v>10156</v>
      </c>
      <c r="E111" s="95" t="s">
        <v>10573</v>
      </c>
      <c r="F111" s="125">
        <v>1697.7393751680581</v>
      </c>
      <c r="G111" s="123">
        <v>0.12280806326584323</v>
      </c>
      <c r="H111" s="95">
        <v>35</v>
      </c>
      <c r="I111" s="95">
        <v>141.02951563164385</v>
      </c>
      <c r="J111" s="95">
        <v>25.850892057391096</v>
      </c>
      <c r="K111" s="95">
        <v>100.13730954642672</v>
      </c>
      <c r="L111" s="95">
        <v>77.706793007782707</v>
      </c>
      <c r="M111" s="95">
        <v>20.069850090314503</v>
      </c>
      <c r="N111" s="95">
        <v>2.9282953664749614</v>
      </c>
      <c r="O111" s="95">
        <v>2.9282953664749614</v>
      </c>
      <c r="P111" s="95">
        <v>0</v>
      </c>
      <c r="Q111" s="95">
        <v>0</v>
      </c>
      <c r="R111" s="95">
        <v>68454.526955292284</v>
      </c>
      <c r="S111" s="95">
        <v>0</v>
      </c>
      <c r="T111" s="95">
        <v>0</v>
      </c>
      <c r="U111" s="95">
        <v>0</v>
      </c>
      <c r="V111" s="95">
        <v>1745.4576167312052</v>
      </c>
      <c r="W111" s="95">
        <v>170.20797784207534</v>
      </c>
      <c r="X111" s="95">
        <v>63.169155872774866</v>
      </c>
      <c r="Y111" s="95">
        <v>3.9221819999999985</v>
      </c>
      <c r="Z111" s="95">
        <v>1508.1583010163552</v>
      </c>
      <c r="AA111" s="95">
        <v>-47.718241563147103</v>
      </c>
      <c r="AB111" s="95">
        <v>-16.482895239627258</v>
      </c>
      <c r="AC111" s="95">
        <v>0</v>
      </c>
      <c r="AD111" s="95">
        <v>0</v>
      </c>
      <c r="AE111" s="95">
        <v>-131.17038610662155</v>
      </c>
      <c r="AF111" s="95">
        <v>-58.871204256410536</v>
      </c>
      <c r="AG111" s="95">
        <v>-103.07662224563782</v>
      </c>
      <c r="AH111" s="95">
        <v>0</v>
      </c>
      <c r="AI111" s="95">
        <v>0</v>
      </c>
      <c r="AJ111" s="95">
        <v>0</v>
      </c>
      <c r="AK111" s="95">
        <v>-3.164007487210696E-2</v>
      </c>
      <c r="AL111" s="95">
        <v>1697.7393751680581</v>
      </c>
      <c r="AM111" s="95">
        <v>147.6532813462488</v>
      </c>
      <c r="AN111" s="95">
        <v>16.482895239627258</v>
      </c>
      <c r="AO111" s="95">
        <v>0</v>
      </c>
      <c r="AP111" s="95">
        <v>0</v>
      </c>
      <c r="AQ111" s="95">
        <v>131.17038610662155</v>
      </c>
      <c r="AR111" s="95">
        <v>1356.2828627015112</v>
      </c>
      <c r="AS111" s="95">
        <v>140.33982781097785</v>
      </c>
      <c r="AT111" s="95">
        <v>140.33982781097785</v>
      </c>
      <c r="AU111" s="95">
        <v>0</v>
      </c>
      <c r="AV111" s="95">
        <v>0</v>
      </c>
      <c r="AW111" s="95">
        <v>317.99434068037272</v>
      </c>
      <c r="AX111" s="95">
        <v>71.007363711375802</v>
      </c>
      <c r="AY111" s="95">
        <v>102.91124040374872</v>
      </c>
      <c r="AZ111" s="95">
        <v>144.07573656524821</v>
      </c>
      <c r="BA111" s="95">
        <v>0</v>
      </c>
      <c r="BB111" s="95">
        <v>897.94869421016062</v>
      </c>
      <c r="BC111" s="95">
        <v>0</v>
      </c>
      <c r="BD111" s="95">
        <v>0</v>
      </c>
      <c r="BE111" s="95">
        <v>897.94869421016062</v>
      </c>
      <c r="BF111" s="95">
        <v>0</v>
      </c>
      <c r="BG111" s="95">
        <v>1503.9361440477601</v>
      </c>
      <c r="BH111" s="95">
        <v>1551.6543856109072</v>
      </c>
      <c r="BI111" s="95">
        <v>0.1382454908440616</v>
      </c>
      <c r="BJ111" s="95">
        <v>0.12280806326584323</v>
      </c>
    </row>
    <row r="112" spans="1:62" x14ac:dyDescent="0.35">
      <c r="A112" s="95" t="s">
        <v>10456</v>
      </c>
      <c r="B112" s="95" t="s">
        <v>10422</v>
      </c>
      <c r="C112" s="95" t="s">
        <v>10546</v>
      </c>
      <c r="D112" s="95" t="s">
        <v>9784</v>
      </c>
      <c r="E112" s="95" t="s">
        <v>10574</v>
      </c>
      <c r="F112" s="122">
        <v>744.78108095981872</v>
      </c>
      <c r="G112" s="123">
        <v>-0.14361424757641125</v>
      </c>
      <c r="H112" s="95">
        <v>35</v>
      </c>
      <c r="I112" s="95">
        <v>44.879246717872718</v>
      </c>
      <c r="J112" s="95">
        <v>8.7356883326262675</v>
      </c>
      <c r="K112" s="95">
        <v>100.13730954642672</v>
      </c>
      <c r="L112" s="95">
        <v>77.19104503224213</v>
      </c>
      <c r="M112" s="95">
        <v>20.252928254410584</v>
      </c>
      <c r="N112" s="95">
        <v>3.2609651779194606</v>
      </c>
      <c r="O112" s="95">
        <v>2.9485389501210917</v>
      </c>
      <c r="P112" s="95">
        <v>0.15060934243682045</v>
      </c>
      <c r="Q112" s="95">
        <v>0.16181688536154828</v>
      </c>
      <c r="R112" s="95">
        <v>0</v>
      </c>
      <c r="S112" s="95">
        <v>0</v>
      </c>
      <c r="T112" s="95">
        <v>0</v>
      </c>
      <c r="U112" s="95">
        <v>3040058.5667890138</v>
      </c>
      <c r="V112" s="95">
        <v>555.70568212174226</v>
      </c>
      <c r="W112" s="95">
        <v>170.20797784207534</v>
      </c>
      <c r="X112" s="95">
        <v>63.169155872774866</v>
      </c>
      <c r="Y112" s="95">
        <v>7.6660829999999995</v>
      </c>
      <c r="Z112" s="95">
        <v>314.66246540689212</v>
      </c>
      <c r="AA112" s="95">
        <v>189.07539883807647</v>
      </c>
      <c r="AB112" s="95">
        <v>0</v>
      </c>
      <c r="AC112" s="95">
        <v>0</v>
      </c>
      <c r="AD112" s="95">
        <v>0</v>
      </c>
      <c r="AE112" s="95">
        <v>0</v>
      </c>
      <c r="AF112" s="95">
        <v>-5.772426184847137</v>
      </c>
      <c r="AG112" s="95">
        <v>0</v>
      </c>
      <c r="AH112" s="95">
        <v>-67.035041262226159</v>
      </c>
      <c r="AI112" s="95">
        <v>0</v>
      </c>
      <c r="AJ112" s="95">
        <v>0</v>
      </c>
      <c r="AK112" s="95">
        <v>0.60088323084096418</v>
      </c>
      <c r="AL112" s="95">
        <v>744.78108095981872</v>
      </c>
      <c r="AM112" s="95">
        <v>0</v>
      </c>
      <c r="AN112" s="95">
        <v>0</v>
      </c>
      <c r="AO112" s="95">
        <v>0</v>
      </c>
      <c r="AP112" s="95">
        <v>0</v>
      </c>
      <c r="AQ112" s="95">
        <v>0</v>
      </c>
      <c r="AR112" s="95">
        <v>231.776689693778</v>
      </c>
      <c r="AS112" s="95">
        <v>139.80658180852882</v>
      </c>
      <c r="AT112" s="95">
        <v>139.80658180852882</v>
      </c>
      <c r="AU112" s="95">
        <v>0</v>
      </c>
      <c r="AV112" s="95">
        <v>0</v>
      </c>
      <c r="AW112" s="95">
        <v>23.385354430979682</v>
      </c>
      <c r="AX112" s="95">
        <v>5.0765856211545124</v>
      </c>
      <c r="AY112" s="95">
        <v>7.6286536707604862</v>
      </c>
      <c r="AZ112" s="95">
        <v>10.68011513906468</v>
      </c>
      <c r="BA112" s="95">
        <v>0</v>
      </c>
      <c r="BB112" s="95">
        <v>68.584753454269503</v>
      </c>
      <c r="BC112" s="95">
        <v>0</v>
      </c>
      <c r="BD112" s="95">
        <v>0</v>
      </c>
      <c r="BE112" s="95">
        <v>68.584753454269503</v>
      </c>
      <c r="BF112" s="95">
        <v>0</v>
      </c>
      <c r="BG112" s="95">
        <v>231.776689693778</v>
      </c>
      <c r="BH112" s="95">
        <v>42.701290855701529</v>
      </c>
      <c r="BI112" s="95">
        <v>-0.33992352539689913</v>
      </c>
      <c r="BJ112" s="95">
        <v>-0.14361424757641125</v>
      </c>
    </row>
    <row r="113" spans="1:62" x14ac:dyDescent="0.35">
      <c r="A113" s="95" t="s">
        <v>10456</v>
      </c>
      <c r="B113" s="95" t="s">
        <v>10422</v>
      </c>
      <c r="C113" s="95" t="s">
        <v>10426</v>
      </c>
      <c r="D113" s="95" t="s">
        <v>10150</v>
      </c>
      <c r="E113" s="95" t="s">
        <v>10575</v>
      </c>
      <c r="F113" s="122">
        <v>752.51610687141226</v>
      </c>
      <c r="G113" s="123">
        <v>-9.9248757060815096E-2</v>
      </c>
      <c r="H113" s="95">
        <v>35</v>
      </c>
      <c r="I113" s="95">
        <v>44.731584621579039</v>
      </c>
      <c r="J113" s="95">
        <v>8.7128096467515395</v>
      </c>
      <c r="K113" s="95">
        <v>96.708830880828415</v>
      </c>
      <c r="L113" s="95">
        <v>74.556475404800338</v>
      </c>
      <c r="M113" s="95">
        <v>19.561456490427808</v>
      </c>
      <c r="N113" s="95">
        <v>3.1585279037456941</v>
      </c>
      <c r="O113" s="95">
        <v>2.8567984548145811</v>
      </c>
      <c r="P113" s="95">
        <v>0.14545281366923832</v>
      </c>
      <c r="Q113" s="95">
        <v>0.15627663526187469</v>
      </c>
      <c r="R113" s="95">
        <v>0</v>
      </c>
      <c r="S113" s="95">
        <v>11743.894903311926</v>
      </c>
      <c r="T113" s="95">
        <v>0</v>
      </c>
      <c r="U113" s="95">
        <v>0</v>
      </c>
      <c r="V113" s="95">
        <v>555.70568212174226</v>
      </c>
      <c r="W113" s="95">
        <v>170.20797784207534</v>
      </c>
      <c r="X113" s="95">
        <v>63.169155872774866</v>
      </c>
      <c r="Y113" s="95">
        <v>7.6660829999999995</v>
      </c>
      <c r="Z113" s="95">
        <v>314.66246540689212</v>
      </c>
      <c r="AA113" s="95">
        <v>196.81042474967001</v>
      </c>
      <c r="AB113" s="95">
        <v>0</v>
      </c>
      <c r="AC113" s="95">
        <v>0</v>
      </c>
      <c r="AD113" s="95">
        <v>0</v>
      </c>
      <c r="AE113" s="95">
        <v>-41.255883428571423</v>
      </c>
      <c r="AF113" s="95">
        <v>-5.9365581069083593</v>
      </c>
      <c r="AG113" s="95">
        <v>0</v>
      </c>
      <c r="AH113" s="95">
        <v>0</v>
      </c>
      <c r="AI113" s="95">
        <v>0</v>
      </c>
      <c r="AJ113" s="95">
        <v>0</v>
      </c>
      <c r="AK113" s="95">
        <v>0.62546520918906912</v>
      </c>
      <c r="AL113" s="95">
        <v>752.51610687141226</v>
      </c>
      <c r="AM113" s="95">
        <v>41.255883428571423</v>
      </c>
      <c r="AN113" s="95">
        <v>0</v>
      </c>
      <c r="AO113" s="95">
        <v>0</v>
      </c>
      <c r="AP113" s="95">
        <v>0</v>
      </c>
      <c r="AQ113" s="95">
        <v>41.255883428571423</v>
      </c>
      <c r="AR113" s="95">
        <v>230.53071845275957</v>
      </c>
      <c r="AS113" s="95">
        <v>140.61213352767427</v>
      </c>
      <c r="AT113" s="95">
        <v>140.61213352767427</v>
      </c>
      <c r="AU113" s="95">
        <v>0</v>
      </c>
      <c r="AV113" s="95">
        <v>0</v>
      </c>
      <c r="AW113" s="95">
        <v>24.093157108766455</v>
      </c>
      <c r="AX113" s="95">
        <v>5.1977841542886214</v>
      </c>
      <c r="AY113" s="95">
        <v>7.8730720643657648</v>
      </c>
      <c r="AZ113" s="95">
        <v>11.022300890112071</v>
      </c>
      <c r="BA113" s="95">
        <v>0</v>
      </c>
      <c r="BB113" s="95">
        <v>65.825427816318836</v>
      </c>
      <c r="BC113" s="95">
        <v>0</v>
      </c>
      <c r="BD113" s="95">
        <v>0</v>
      </c>
      <c r="BE113" s="95">
        <v>65.825427816318836</v>
      </c>
      <c r="BF113" s="95">
        <v>0</v>
      </c>
      <c r="BG113" s="95">
        <v>271.78660188133097</v>
      </c>
      <c r="BH113" s="95">
        <v>74.976177131660961</v>
      </c>
      <c r="BI113" s="95">
        <v>-0.23735366141828779</v>
      </c>
      <c r="BJ113" s="95">
        <v>-9.9248757060815096E-2</v>
      </c>
    </row>
    <row r="114" spans="1:62" x14ac:dyDescent="0.35">
      <c r="A114" s="95" t="s">
        <v>10456</v>
      </c>
      <c r="B114" s="95" t="s">
        <v>10422</v>
      </c>
      <c r="C114" s="95" t="s">
        <v>10426</v>
      </c>
      <c r="D114" s="95" t="s">
        <v>10151</v>
      </c>
      <c r="E114" s="95" t="s">
        <v>10576</v>
      </c>
      <c r="F114" s="125">
        <v>1001.849169917679</v>
      </c>
      <c r="G114" s="123">
        <v>-0.37107754889254335</v>
      </c>
      <c r="H114" s="95">
        <v>35</v>
      </c>
      <c r="I114" s="95">
        <v>44.731584621579039</v>
      </c>
      <c r="J114" s="95">
        <v>8.7128096467515395</v>
      </c>
      <c r="K114" s="95">
        <v>96.708830880828415</v>
      </c>
      <c r="L114" s="95">
        <v>74.556475404800338</v>
      </c>
      <c r="M114" s="95">
        <v>19.561456490427808</v>
      </c>
      <c r="N114" s="95">
        <v>3.1585279037456941</v>
      </c>
      <c r="O114" s="95">
        <v>2.8567984548145811</v>
      </c>
      <c r="P114" s="95">
        <v>0.14545281366923832</v>
      </c>
      <c r="Q114" s="95">
        <v>0.15627663526187469</v>
      </c>
      <c r="R114" s="95">
        <v>0</v>
      </c>
      <c r="S114" s="95">
        <v>0</v>
      </c>
      <c r="T114" s="95">
        <v>2935.9737258279815</v>
      </c>
      <c r="U114" s="95">
        <v>0</v>
      </c>
      <c r="V114" s="95">
        <v>555.70568212174226</v>
      </c>
      <c r="W114" s="95">
        <v>170.20797784207534</v>
      </c>
      <c r="X114" s="95">
        <v>63.169155872774866</v>
      </c>
      <c r="Y114" s="95">
        <v>7.6660829999999995</v>
      </c>
      <c r="Z114" s="95">
        <v>314.66246540689212</v>
      </c>
      <c r="AA114" s="95">
        <v>446.14348779593672</v>
      </c>
      <c r="AB114" s="95">
        <v>0</v>
      </c>
      <c r="AC114" s="95">
        <v>179.18712160829676</v>
      </c>
      <c r="AD114" s="95">
        <v>71.370280443518595</v>
      </c>
      <c r="AE114" s="95">
        <v>0</v>
      </c>
      <c r="AF114" s="95">
        <v>-5.9365581069083593</v>
      </c>
      <c r="AG114" s="95">
        <v>0</v>
      </c>
      <c r="AH114" s="95">
        <v>-42.480222434120201</v>
      </c>
      <c r="AI114" s="95">
        <v>0</v>
      </c>
      <c r="AJ114" s="95">
        <v>0</v>
      </c>
      <c r="AK114" s="95">
        <v>1.4178478110473889</v>
      </c>
      <c r="AL114" s="95">
        <v>1001.849169917679</v>
      </c>
      <c r="AM114" s="95">
        <v>0</v>
      </c>
      <c r="AN114" s="95">
        <v>0</v>
      </c>
      <c r="AO114" s="95">
        <v>0</v>
      </c>
      <c r="AP114" s="95">
        <v>0</v>
      </c>
      <c r="AQ114" s="95">
        <v>0</v>
      </c>
      <c r="AR114" s="95">
        <v>224.04221886974736</v>
      </c>
      <c r="AS114" s="95">
        <v>140.61213352767427</v>
      </c>
      <c r="AT114" s="95">
        <v>140.61213352767427</v>
      </c>
      <c r="AU114" s="95">
        <v>0</v>
      </c>
      <c r="AV114" s="95">
        <v>0</v>
      </c>
      <c r="AW114" s="95">
        <v>24.093157108766455</v>
      </c>
      <c r="AX114" s="95">
        <v>5.1977841542886214</v>
      </c>
      <c r="AY114" s="95">
        <v>7.8730720643657648</v>
      </c>
      <c r="AZ114" s="95">
        <v>11.022300890112071</v>
      </c>
      <c r="BA114" s="95">
        <v>0</v>
      </c>
      <c r="BB114" s="95">
        <v>59.336928233306629</v>
      </c>
      <c r="BC114" s="95">
        <v>0</v>
      </c>
      <c r="BD114" s="95">
        <v>0</v>
      </c>
      <c r="BE114" s="95">
        <v>59.336928233306629</v>
      </c>
      <c r="BF114" s="95">
        <v>0</v>
      </c>
      <c r="BG114" s="95">
        <v>224.04221886974736</v>
      </c>
      <c r="BH114" s="95">
        <v>-222.10126892618936</v>
      </c>
      <c r="BI114" s="95">
        <v>-1.1814683198784175</v>
      </c>
      <c r="BJ114" s="95">
        <v>-0.37107754889254335</v>
      </c>
    </row>
    <row r="115" spans="1:62" x14ac:dyDescent="0.35">
      <c r="A115" s="95" t="s">
        <v>10456</v>
      </c>
      <c r="B115" s="95" t="s">
        <v>10422</v>
      </c>
      <c r="C115" s="95" t="s">
        <v>10426</v>
      </c>
      <c r="D115" s="95" t="s">
        <v>10152</v>
      </c>
      <c r="E115" s="95" t="s">
        <v>10577</v>
      </c>
      <c r="F115" s="122">
        <v>724.36045242703688</v>
      </c>
      <c r="G115" s="123">
        <v>-0.11759631401453773</v>
      </c>
      <c r="H115" s="95">
        <v>35</v>
      </c>
      <c r="I115" s="95">
        <v>44.731584621579039</v>
      </c>
      <c r="J115" s="95">
        <v>8.7128096467515395</v>
      </c>
      <c r="K115" s="95">
        <v>96.708830880828415</v>
      </c>
      <c r="L115" s="95">
        <v>74.556475404800338</v>
      </c>
      <c r="M115" s="95">
        <v>19.561456490427808</v>
      </c>
      <c r="N115" s="95">
        <v>3.1585279037456941</v>
      </c>
      <c r="O115" s="95">
        <v>2.8567984548145811</v>
      </c>
      <c r="P115" s="95">
        <v>0.14545281366923832</v>
      </c>
      <c r="Q115" s="95">
        <v>0.15627663526187469</v>
      </c>
      <c r="R115" s="95">
        <v>0</v>
      </c>
      <c r="S115" s="95">
        <v>0</v>
      </c>
      <c r="T115" s="95">
        <v>0</v>
      </c>
      <c r="U115" s="95">
        <v>2935973.7258279817</v>
      </c>
      <c r="V115" s="95">
        <v>555.70568212174226</v>
      </c>
      <c r="W115" s="95">
        <v>170.20797784207534</v>
      </c>
      <c r="X115" s="95">
        <v>63.169155872774866</v>
      </c>
      <c r="Y115" s="95">
        <v>7.6660829999999995</v>
      </c>
      <c r="Z115" s="95">
        <v>314.66246540689212</v>
      </c>
      <c r="AA115" s="95">
        <v>168.65477030529462</v>
      </c>
      <c r="AB115" s="95">
        <v>0</v>
      </c>
      <c r="AC115" s="95">
        <v>0</v>
      </c>
      <c r="AD115" s="95">
        <v>0</v>
      </c>
      <c r="AE115" s="95">
        <v>0</v>
      </c>
      <c r="AF115" s="95">
        <v>-5.9365581069083593</v>
      </c>
      <c r="AG115" s="95">
        <v>0</v>
      </c>
      <c r="AH115" s="95">
        <v>-69.411537872946795</v>
      </c>
      <c r="AI115" s="95">
        <v>0</v>
      </c>
      <c r="AJ115" s="95">
        <v>0</v>
      </c>
      <c r="AK115" s="95">
        <v>0.53598629911961704</v>
      </c>
      <c r="AL115" s="95">
        <v>724.36045242703688</v>
      </c>
      <c r="AM115" s="95">
        <v>0</v>
      </c>
      <c r="AN115" s="95">
        <v>0</v>
      </c>
      <c r="AO115" s="95">
        <v>0</v>
      </c>
      <c r="AP115" s="95">
        <v>0</v>
      </c>
      <c r="AQ115" s="95">
        <v>0</v>
      </c>
      <c r="AR115" s="95">
        <v>233.1351164888643</v>
      </c>
      <c r="AS115" s="95">
        <v>140.61213352767427</v>
      </c>
      <c r="AT115" s="95">
        <v>140.61213352767427</v>
      </c>
      <c r="AU115" s="95">
        <v>0</v>
      </c>
      <c r="AV115" s="95">
        <v>0</v>
      </c>
      <c r="AW115" s="95">
        <v>24.093157108766455</v>
      </c>
      <c r="AX115" s="95">
        <v>5.1977841542886214</v>
      </c>
      <c r="AY115" s="95">
        <v>7.8730720643657648</v>
      </c>
      <c r="AZ115" s="95">
        <v>11.022300890112071</v>
      </c>
      <c r="BA115" s="95">
        <v>0</v>
      </c>
      <c r="BB115" s="95">
        <v>68.429825852423562</v>
      </c>
      <c r="BC115" s="95">
        <v>0</v>
      </c>
      <c r="BD115" s="95">
        <v>0</v>
      </c>
      <c r="BE115" s="95">
        <v>68.429825852423562</v>
      </c>
      <c r="BF115" s="95">
        <v>0</v>
      </c>
      <c r="BG115" s="95">
        <v>233.1351164888643</v>
      </c>
      <c r="BH115" s="95">
        <v>64.480346183569679</v>
      </c>
      <c r="BI115" s="95">
        <v>-0.27070950172964825</v>
      </c>
      <c r="BJ115" s="95">
        <v>-0.11759631401453773</v>
      </c>
    </row>
    <row r="116" spans="1:62" x14ac:dyDescent="0.35">
      <c r="A116" s="95" t="s">
        <v>10456</v>
      </c>
      <c r="B116" s="95" t="s">
        <v>10422</v>
      </c>
      <c r="C116" s="95" t="s">
        <v>10426</v>
      </c>
      <c r="D116" s="95" t="s">
        <v>10153</v>
      </c>
      <c r="E116" s="95" t="s">
        <v>10578</v>
      </c>
      <c r="F116" s="122">
        <v>734.05476032349168</v>
      </c>
      <c r="G116" s="123">
        <v>-2.0570220213519931E-2</v>
      </c>
      <c r="H116" s="95">
        <v>35</v>
      </c>
      <c r="I116" s="95">
        <v>44.734629826578086</v>
      </c>
      <c r="J116" s="95">
        <v>8.7132814691781935</v>
      </c>
      <c r="K116" s="95">
        <v>96.708830880828415</v>
      </c>
      <c r="L116" s="95">
        <v>74.51654718144016</v>
      </c>
      <c r="M116" s="95">
        <v>19.575716570199305</v>
      </c>
      <c r="N116" s="95">
        <v>3.1841960473343831</v>
      </c>
      <c r="O116" s="95">
        <v>2.8567984548145811</v>
      </c>
      <c r="P116" s="95">
        <v>0.17112095725792748</v>
      </c>
      <c r="Q116" s="95">
        <v>0.15627663526187469</v>
      </c>
      <c r="R116" s="95">
        <v>0</v>
      </c>
      <c r="S116" s="95">
        <v>0</v>
      </c>
      <c r="T116" s="95">
        <v>0</v>
      </c>
      <c r="U116" s="95">
        <v>0</v>
      </c>
      <c r="V116" s="95">
        <v>495.98845214525028</v>
      </c>
      <c r="W116" s="95">
        <v>170.20797784207534</v>
      </c>
      <c r="X116" s="95">
        <v>63.169155872774866</v>
      </c>
      <c r="Y116" s="95">
        <v>8.0028359999999985</v>
      </c>
      <c r="Z116" s="95">
        <v>254.60848243040007</v>
      </c>
      <c r="AA116" s="95">
        <v>238.0663081782414</v>
      </c>
      <c r="AB116" s="95">
        <v>0</v>
      </c>
      <c r="AC116" s="95">
        <v>0</v>
      </c>
      <c r="AD116" s="95">
        <v>0</v>
      </c>
      <c r="AE116" s="95">
        <v>0</v>
      </c>
      <c r="AF116" s="95">
        <v>-5.9365581069083593</v>
      </c>
      <c r="AG116" s="95">
        <v>0</v>
      </c>
      <c r="AH116" s="95">
        <v>0</v>
      </c>
      <c r="AI116" s="95">
        <v>0</v>
      </c>
      <c r="AJ116" s="95">
        <v>0</v>
      </c>
      <c r="AK116" s="95">
        <v>0.93502897431282306</v>
      </c>
      <c r="AL116" s="95">
        <v>734.05476032349168</v>
      </c>
      <c r="AM116" s="95">
        <v>0</v>
      </c>
      <c r="AN116" s="95">
        <v>0</v>
      </c>
      <c r="AO116" s="95">
        <v>0</v>
      </c>
      <c r="AP116" s="95">
        <v>0</v>
      </c>
      <c r="AQ116" s="95">
        <v>0</v>
      </c>
      <c r="AR116" s="95">
        <v>312.57512254000466</v>
      </c>
      <c r="AS116" s="95">
        <v>140.56926474783526</v>
      </c>
      <c r="AT116" s="95">
        <v>140.56926474783526</v>
      </c>
      <c r="AU116" s="95">
        <v>0</v>
      </c>
      <c r="AV116" s="95">
        <v>0</v>
      </c>
      <c r="AW116" s="95">
        <v>24.094445419310471</v>
      </c>
      <c r="AX116" s="95">
        <v>5.1977841542886214</v>
      </c>
      <c r="AY116" s="95">
        <v>7.8736088604257715</v>
      </c>
      <c r="AZ116" s="95">
        <v>11.023052404596079</v>
      </c>
      <c r="BA116" s="95">
        <v>0</v>
      </c>
      <c r="BB116" s="95">
        <v>147.91141237285893</v>
      </c>
      <c r="BC116" s="95">
        <v>0</v>
      </c>
      <c r="BD116" s="95">
        <v>0</v>
      </c>
      <c r="BE116" s="95">
        <v>147.91141237285893</v>
      </c>
      <c r="BF116" s="95">
        <v>0</v>
      </c>
      <c r="BG116" s="95">
        <v>312.57512254000466</v>
      </c>
      <c r="BH116" s="95">
        <v>74.508814361763257</v>
      </c>
      <c r="BI116" s="95">
        <v>-5.9305439962175931E-2</v>
      </c>
      <c r="BJ116" s="95">
        <v>-2.0570220213519931E-2</v>
      </c>
    </row>
    <row r="117" spans="1:62" x14ac:dyDescent="0.35">
      <c r="A117" s="95" t="s">
        <v>10456</v>
      </c>
      <c r="B117" s="95" t="s">
        <v>10422</v>
      </c>
      <c r="C117" s="95" t="s">
        <v>10426</v>
      </c>
      <c r="D117" s="95" t="s">
        <v>10154</v>
      </c>
      <c r="E117" s="95" t="s">
        <v>10579</v>
      </c>
      <c r="F117" s="122">
        <v>797.23021917170502</v>
      </c>
      <c r="G117" s="123">
        <v>-4.7835079947919364E-2</v>
      </c>
      <c r="H117" s="95">
        <v>35</v>
      </c>
      <c r="I117" s="95">
        <v>44.724638524542627</v>
      </c>
      <c r="J117" s="95">
        <v>8.7117334222082068</v>
      </c>
      <c r="K117" s="95">
        <v>96.708830880828415</v>
      </c>
      <c r="L117" s="95">
        <v>74.589291322256628</v>
      </c>
      <c r="M117" s="95">
        <v>19.528929321363314</v>
      </c>
      <c r="N117" s="95">
        <v>3.158239155353892</v>
      </c>
      <c r="O117" s="95">
        <v>2.8567984548145811</v>
      </c>
      <c r="P117" s="95">
        <v>0</v>
      </c>
      <c r="Q117" s="95">
        <v>0.3014407005393106</v>
      </c>
      <c r="R117" s="95">
        <v>0</v>
      </c>
      <c r="S117" s="95">
        <v>0</v>
      </c>
      <c r="T117" s="95">
        <v>0</v>
      </c>
      <c r="U117" s="95">
        <v>0</v>
      </c>
      <c r="V117" s="95">
        <v>559.16391099346367</v>
      </c>
      <c r="W117" s="95">
        <v>170.20797784207534</v>
      </c>
      <c r="X117" s="95">
        <v>63.169155872774866</v>
      </c>
      <c r="Y117" s="95">
        <v>6.9331499999999995</v>
      </c>
      <c r="Z117" s="95">
        <v>318.85362727861343</v>
      </c>
      <c r="AA117" s="95">
        <v>238.06630817824134</v>
      </c>
      <c r="AB117" s="95">
        <v>0</v>
      </c>
      <c r="AC117" s="95">
        <v>0</v>
      </c>
      <c r="AD117" s="95">
        <v>0</v>
      </c>
      <c r="AE117" s="95">
        <v>0</v>
      </c>
      <c r="AF117" s="95">
        <v>-5.9365581069083593</v>
      </c>
      <c r="AG117" s="95">
        <v>0</v>
      </c>
      <c r="AH117" s="95">
        <v>0</v>
      </c>
      <c r="AI117" s="95">
        <v>0</v>
      </c>
      <c r="AJ117" s="95">
        <v>0</v>
      </c>
      <c r="AK117" s="95">
        <v>0.74663195840083596</v>
      </c>
      <c r="AL117" s="95">
        <v>797.23021917170502</v>
      </c>
      <c r="AM117" s="95">
        <v>0</v>
      </c>
      <c r="AN117" s="95">
        <v>0</v>
      </c>
      <c r="AO117" s="95">
        <v>0</v>
      </c>
      <c r="AP117" s="95">
        <v>0</v>
      </c>
      <c r="AQ117" s="95">
        <v>0</v>
      </c>
      <c r="AR117" s="95">
        <v>353.78436418587899</v>
      </c>
      <c r="AS117" s="95">
        <v>140.70997155664463</v>
      </c>
      <c r="AT117" s="95">
        <v>140.70997155664463</v>
      </c>
      <c r="AU117" s="95">
        <v>0</v>
      </c>
      <c r="AV117" s="95">
        <v>0</v>
      </c>
      <c r="AW117" s="95">
        <v>24.090218479001134</v>
      </c>
      <c r="AX117" s="95">
        <v>5.1977841542886214</v>
      </c>
      <c r="AY117" s="95">
        <v>7.8718476352968807</v>
      </c>
      <c r="AZ117" s="95">
        <v>11.020586689415632</v>
      </c>
      <c r="BA117" s="95">
        <v>0</v>
      </c>
      <c r="BB117" s="95">
        <v>188.98417415023323</v>
      </c>
      <c r="BC117" s="95">
        <v>0</v>
      </c>
      <c r="BD117" s="95">
        <v>0</v>
      </c>
      <c r="BE117" s="95">
        <v>188.98417415023323</v>
      </c>
      <c r="BF117" s="95">
        <v>0</v>
      </c>
      <c r="BG117" s="95">
        <v>353.78436418587899</v>
      </c>
      <c r="BH117" s="95">
        <v>115.71805600763764</v>
      </c>
      <c r="BI117" s="95">
        <v>-0.11960212463775119</v>
      </c>
      <c r="BJ117" s="95">
        <v>-4.7835079947919364E-2</v>
      </c>
    </row>
    <row r="118" spans="1:62" x14ac:dyDescent="0.35">
      <c r="A118" s="95" t="s">
        <v>10456</v>
      </c>
      <c r="B118" s="95" t="s">
        <v>10422</v>
      </c>
      <c r="C118" s="95" t="s">
        <v>10426</v>
      </c>
      <c r="D118" s="95" t="s">
        <v>10155</v>
      </c>
      <c r="E118" s="95" t="s">
        <v>10580</v>
      </c>
      <c r="F118" s="122">
        <v>742.73908945877224</v>
      </c>
      <c r="G118" s="123">
        <v>0.61177946892532276</v>
      </c>
      <c r="H118" s="95">
        <v>35</v>
      </c>
      <c r="I118" s="95">
        <v>44.693827285803607</v>
      </c>
      <c r="J118" s="95">
        <v>8.7069595454299744</v>
      </c>
      <c r="K118" s="95">
        <v>96.708830880828415</v>
      </c>
      <c r="L118" s="95">
        <v>75.054557213840411</v>
      </c>
      <c r="M118" s="95">
        <v>19.384646515307278</v>
      </c>
      <c r="N118" s="95">
        <v>2.8372560698261409</v>
      </c>
      <c r="O118" s="95">
        <v>2.8372560698261409</v>
      </c>
      <c r="P118" s="95">
        <v>0</v>
      </c>
      <c r="Q118" s="95">
        <v>0</v>
      </c>
      <c r="R118" s="95">
        <v>66111.803647135777</v>
      </c>
      <c r="S118" s="95">
        <v>0</v>
      </c>
      <c r="T118" s="95">
        <v>0</v>
      </c>
      <c r="U118" s="95">
        <v>0</v>
      </c>
      <c r="V118" s="95">
        <v>844.54831448350478</v>
      </c>
      <c r="W118" s="95">
        <v>170.20797784207534</v>
      </c>
      <c r="X118" s="95">
        <v>63.169155872774866</v>
      </c>
      <c r="Y118" s="95">
        <v>3.9221819999999985</v>
      </c>
      <c r="Z118" s="95">
        <v>607.24899876865459</v>
      </c>
      <c r="AA118" s="95">
        <v>-101.80922502473254</v>
      </c>
      <c r="AB118" s="95">
        <v>0</v>
      </c>
      <c r="AC118" s="95">
        <v>0</v>
      </c>
      <c r="AD118" s="95">
        <v>0</v>
      </c>
      <c r="AE118" s="95">
        <v>-153.74266052271699</v>
      </c>
      <c r="AF118" s="95">
        <v>-59.043055205044581</v>
      </c>
      <c r="AG118" s="95">
        <v>-133.02637558212081</v>
      </c>
      <c r="AH118" s="95">
        <v>0</v>
      </c>
      <c r="AI118" s="95">
        <v>0</v>
      </c>
      <c r="AJ118" s="95">
        <v>0</v>
      </c>
      <c r="AK118" s="95">
        <v>-0.16765647243746071</v>
      </c>
      <c r="AL118" s="95">
        <v>742.73908945877224</v>
      </c>
      <c r="AM118" s="95">
        <v>153.74266052271699</v>
      </c>
      <c r="AN118" s="95">
        <v>0</v>
      </c>
      <c r="AO118" s="95">
        <v>0</v>
      </c>
      <c r="AP118" s="95">
        <v>0</v>
      </c>
      <c r="AQ118" s="95">
        <v>153.74266052271699</v>
      </c>
      <c r="AR118" s="95">
        <v>641.0896389203707</v>
      </c>
      <c r="AS118" s="95">
        <v>141.14487548036547</v>
      </c>
      <c r="AT118" s="95">
        <v>141.14487548036547</v>
      </c>
      <c r="AU118" s="95">
        <v>0</v>
      </c>
      <c r="AV118" s="95">
        <v>0</v>
      </c>
      <c r="AW118" s="95">
        <v>89.994742200815239</v>
      </c>
      <c r="AX118" s="95">
        <v>71.115342940656333</v>
      </c>
      <c r="AY118" s="95">
        <v>7.8664163583995466</v>
      </c>
      <c r="AZ118" s="95">
        <v>11.012982901759365</v>
      </c>
      <c r="BA118" s="95">
        <v>0</v>
      </c>
      <c r="BB118" s="95">
        <v>409.95002123918999</v>
      </c>
      <c r="BC118" s="95">
        <v>0</v>
      </c>
      <c r="BD118" s="95">
        <v>0</v>
      </c>
      <c r="BE118" s="95">
        <v>409.95002123918999</v>
      </c>
      <c r="BF118" s="95">
        <v>0</v>
      </c>
      <c r="BG118" s="95">
        <v>794.83229944308766</v>
      </c>
      <c r="BH118" s="95">
        <v>896.6415244678202</v>
      </c>
      <c r="BI118" s="95">
        <v>0.74828040329511802</v>
      </c>
      <c r="BJ118" s="95">
        <v>0.61177946892532276</v>
      </c>
    </row>
    <row r="119" spans="1:62" x14ac:dyDescent="0.35">
      <c r="A119" s="95" t="s">
        <v>10456</v>
      </c>
      <c r="B119" s="95" t="s">
        <v>10422</v>
      </c>
      <c r="C119" s="95" t="s">
        <v>10426</v>
      </c>
      <c r="D119" s="95" t="s">
        <v>10156</v>
      </c>
      <c r="E119" s="95" t="s">
        <v>10581</v>
      </c>
      <c r="F119" s="125">
        <v>1679.7691716643253</v>
      </c>
      <c r="G119" s="123">
        <v>0.13980365557036473</v>
      </c>
      <c r="H119" s="95">
        <v>35</v>
      </c>
      <c r="I119" s="95">
        <v>137.80557127459304</v>
      </c>
      <c r="J119" s="95">
        <v>25.680296259057528</v>
      </c>
      <c r="K119" s="95">
        <v>96.708830880828415</v>
      </c>
      <c r="L119" s="95">
        <v>75.054557213840411</v>
      </c>
      <c r="M119" s="95">
        <v>19.384646515307278</v>
      </c>
      <c r="N119" s="95">
        <v>2.8372560698261409</v>
      </c>
      <c r="O119" s="95">
        <v>2.8372560698261409</v>
      </c>
      <c r="P119" s="95">
        <v>0</v>
      </c>
      <c r="Q119" s="95">
        <v>0</v>
      </c>
      <c r="R119" s="95">
        <v>66111.803647135777</v>
      </c>
      <c r="S119" s="95">
        <v>0</v>
      </c>
      <c r="T119" s="95">
        <v>0</v>
      </c>
      <c r="U119" s="95">
        <v>0</v>
      </c>
      <c r="V119" s="95">
        <v>1745.3688339949181</v>
      </c>
      <c r="W119" s="95">
        <v>170.20797784207534</v>
      </c>
      <c r="X119" s="95">
        <v>63.169155872774866</v>
      </c>
      <c r="Y119" s="95">
        <v>3.9221819999999985</v>
      </c>
      <c r="Z119" s="95">
        <v>1508.069518280068</v>
      </c>
      <c r="AA119" s="95">
        <v>-65.599662330592764</v>
      </c>
      <c r="AB119" s="95">
        <v>-16.394112503340086</v>
      </c>
      <c r="AC119" s="95">
        <v>0</v>
      </c>
      <c r="AD119" s="95">
        <v>0</v>
      </c>
      <c r="AE119" s="95">
        <v>-135.09901065720703</v>
      </c>
      <c r="AF119" s="95">
        <v>-59.043055205044581</v>
      </c>
      <c r="AG119" s="95">
        <v>-99.066350250150975</v>
      </c>
      <c r="AH119" s="95">
        <v>0</v>
      </c>
      <c r="AI119" s="95">
        <v>0</v>
      </c>
      <c r="AJ119" s="95">
        <v>0</v>
      </c>
      <c r="AK119" s="95">
        <v>-4.3499097047865705E-2</v>
      </c>
      <c r="AL119" s="95">
        <v>1679.7691716643253</v>
      </c>
      <c r="AM119" s="95">
        <v>151.49312316054713</v>
      </c>
      <c r="AN119" s="95">
        <v>16.394112503340086</v>
      </c>
      <c r="AO119" s="95">
        <v>0</v>
      </c>
      <c r="AP119" s="95">
        <v>0</v>
      </c>
      <c r="AQ119" s="95">
        <v>135.09901065720703</v>
      </c>
      <c r="AR119" s="95">
        <v>1360.8146035020043</v>
      </c>
      <c r="AS119" s="95">
        <v>141.14487548036547</v>
      </c>
      <c r="AT119" s="95">
        <v>141.14487548036547</v>
      </c>
      <c r="AU119" s="95">
        <v>0</v>
      </c>
      <c r="AV119" s="95">
        <v>0</v>
      </c>
      <c r="AW119" s="95">
        <v>326.31430466154842</v>
      </c>
      <c r="AX119" s="95">
        <v>71.115342940656333</v>
      </c>
      <c r="AY119" s="95">
        <v>106.33290071703837</v>
      </c>
      <c r="AZ119" s="95">
        <v>148.8660610038537</v>
      </c>
      <c r="BA119" s="95">
        <v>0</v>
      </c>
      <c r="BB119" s="95">
        <v>893.35542336009041</v>
      </c>
      <c r="BC119" s="95">
        <v>0</v>
      </c>
      <c r="BD119" s="95">
        <v>0</v>
      </c>
      <c r="BE119" s="95">
        <v>893.35542336009041</v>
      </c>
      <c r="BF119" s="95">
        <v>0</v>
      </c>
      <c r="BG119" s="95">
        <v>1512.3077266625514</v>
      </c>
      <c r="BH119" s="95">
        <v>1577.9073889931442</v>
      </c>
      <c r="BI119" s="95">
        <v>0.15572085229923982</v>
      </c>
      <c r="BJ119" s="95">
        <v>0.13980365557036473</v>
      </c>
    </row>
    <row r="120" spans="1:62" x14ac:dyDescent="0.35">
      <c r="A120" s="95" t="s">
        <v>10456</v>
      </c>
      <c r="B120" s="95" t="s">
        <v>10422</v>
      </c>
      <c r="C120" s="95" t="s">
        <v>10555</v>
      </c>
      <c r="D120" s="95" t="s">
        <v>9784</v>
      </c>
      <c r="E120" s="95" t="s">
        <v>10582</v>
      </c>
      <c r="F120" s="122">
        <v>724.36045242703688</v>
      </c>
      <c r="G120" s="123">
        <v>-0.11759631401453773</v>
      </c>
      <c r="H120" s="95">
        <v>35</v>
      </c>
      <c r="I120" s="95">
        <v>44.731584621579039</v>
      </c>
      <c r="J120" s="95">
        <v>8.7128096467515395</v>
      </c>
      <c r="K120" s="95">
        <v>96.708830880828415</v>
      </c>
      <c r="L120" s="95">
        <v>74.556475404800338</v>
      </c>
      <c r="M120" s="95">
        <v>19.561456490427808</v>
      </c>
      <c r="N120" s="95">
        <v>3.1585279037456941</v>
      </c>
      <c r="O120" s="95">
        <v>2.8567984548145811</v>
      </c>
      <c r="P120" s="95">
        <v>0.14545281366923832</v>
      </c>
      <c r="Q120" s="95">
        <v>0.15627663526187469</v>
      </c>
      <c r="R120" s="95">
        <v>0</v>
      </c>
      <c r="S120" s="95">
        <v>0</v>
      </c>
      <c r="T120" s="95">
        <v>0</v>
      </c>
      <c r="U120" s="95">
        <v>2935973.7258279817</v>
      </c>
      <c r="V120" s="95">
        <v>555.70568212174226</v>
      </c>
      <c r="W120" s="95">
        <v>170.20797784207534</v>
      </c>
      <c r="X120" s="95">
        <v>63.169155872774866</v>
      </c>
      <c r="Y120" s="95">
        <v>7.6660829999999995</v>
      </c>
      <c r="Z120" s="95">
        <v>314.66246540689212</v>
      </c>
      <c r="AA120" s="95">
        <v>168.65477030529462</v>
      </c>
      <c r="AB120" s="95">
        <v>0</v>
      </c>
      <c r="AC120" s="95">
        <v>0</v>
      </c>
      <c r="AD120" s="95">
        <v>0</v>
      </c>
      <c r="AE120" s="95">
        <v>0</v>
      </c>
      <c r="AF120" s="95">
        <v>-5.9365581069083593</v>
      </c>
      <c r="AG120" s="95">
        <v>0</v>
      </c>
      <c r="AH120" s="95">
        <v>-69.411537872946795</v>
      </c>
      <c r="AI120" s="95">
        <v>0</v>
      </c>
      <c r="AJ120" s="95">
        <v>0</v>
      </c>
      <c r="AK120" s="95">
        <v>0.53598629911961704</v>
      </c>
      <c r="AL120" s="95">
        <v>724.36045242703688</v>
      </c>
      <c r="AM120" s="95">
        <v>0</v>
      </c>
      <c r="AN120" s="95">
        <v>0</v>
      </c>
      <c r="AO120" s="95">
        <v>0</v>
      </c>
      <c r="AP120" s="95">
        <v>0</v>
      </c>
      <c r="AQ120" s="95">
        <v>0</v>
      </c>
      <c r="AR120" s="95">
        <v>233.1351164888643</v>
      </c>
      <c r="AS120" s="95">
        <v>140.61213352767427</v>
      </c>
      <c r="AT120" s="95">
        <v>140.61213352767427</v>
      </c>
      <c r="AU120" s="95">
        <v>0</v>
      </c>
      <c r="AV120" s="95">
        <v>0</v>
      </c>
      <c r="AW120" s="95">
        <v>24.093157108766455</v>
      </c>
      <c r="AX120" s="95">
        <v>5.1977841542886214</v>
      </c>
      <c r="AY120" s="95">
        <v>7.8730720643657648</v>
      </c>
      <c r="AZ120" s="95">
        <v>11.022300890112071</v>
      </c>
      <c r="BA120" s="95">
        <v>0</v>
      </c>
      <c r="BB120" s="95">
        <v>68.429825852423562</v>
      </c>
      <c r="BC120" s="95">
        <v>0</v>
      </c>
      <c r="BD120" s="95">
        <v>0</v>
      </c>
      <c r="BE120" s="95">
        <v>68.429825852423562</v>
      </c>
      <c r="BF120" s="95">
        <v>0</v>
      </c>
      <c r="BG120" s="95">
        <v>233.1351164888643</v>
      </c>
      <c r="BH120" s="95">
        <v>64.480346183569679</v>
      </c>
      <c r="BI120" s="95">
        <v>-0.27070950172964825</v>
      </c>
      <c r="BJ120" s="95">
        <v>-0.11759631401453773</v>
      </c>
    </row>
    <row r="121" spans="1:62" x14ac:dyDescent="0.35">
      <c r="A121" s="95" t="s">
        <v>10456</v>
      </c>
      <c r="B121" s="95" t="s">
        <v>10422</v>
      </c>
      <c r="C121" s="95" t="s">
        <v>10428</v>
      </c>
      <c r="D121" s="95" t="s">
        <v>10150</v>
      </c>
      <c r="E121" s="95" t="s">
        <v>10583</v>
      </c>
      <c r="F121" s="122">
        <v>601.87687389937491</v>
      </c>
      <c r="G121" s="123">
        <v>0.14913485361733736</v>
      </c>
      <c r="H121" s="95">
        <v>35</v>
      </c>
      <c r="I121" s="95">
        <v>629.21055776032097</v>
      </c>
      <c r="J121" s="95">
        <v>40.151094951106906</v>
      </c>
      <c r="K121" s="95">
        <v>268.67011953658852</v>
      </c>
      <c r="L121" s="95">
        <v>206.69780977106541</v>
      </c>
      <c r="M121" s="95">
        <v>54.24342105875558</v>
      </c>
      <c r="N121" s="95">
        <v>8.2965176249130099</v>
      </c>
      <c r="O121" s="95">
        <v>7.4582726955339531</v>
      </c>
      <c r="P121" s="95">
        <v>0.40408744971390592</v>
      </c>
      <c r="Q121" s="95">
        <v>0.43415747966515034</v>
      </c>
      <c r="R121" s="95">
        <v>0</v>
      </c>
      <c r="S121" s="95">
        <v>32626.117167997349</v>
      </c>
      <c r="T121" s="95">
        <v>0</v>
      </c>
      <c r="U121" s="95">
        <v>0</v>
      </c>
      <c r="V121" s="95">
        <v>615.29101190253812</v>
      </c>
      <c r="W121" s="95">
        <v>170.20797784207534</v>
      </c>
      <c r="X121" s="95">
        <v>63.169155872774866</v>
      </c>
      <c r="Y121" s="95">
        <v>51.179202000000004</v>
      </c>
      <c r="Z121" s="95">
        <v>330.73467618768791</v>
      </c>
      <c r="AA121" s="95">
        <v>-13.414138003163202</v>
      </c>
      <c r="AB121" s="95">
        <v>-12.583637592261892</v>
      </c>
      <c r="AC121" s="95">
        <v>0</v>
      </c>
      <c r="AD121" s="95">
        <v>0</v>
      </c>
      <c r="AE121" s="95">
        <v>-27.885115831740414</v>
      </c>
      <c r="AF121" s="95">
        <v>-2.8682508643106148</v>
      </c>
      <c r="AG121" s="95">
        <v>0</v>
      </c>
      <c r="AH121" s="95">
        <v>0</v>
      </c>
      <c r="AI121" s="95">
        <v>0</v>
      </c>
      <c r="AJ121" s="95">
        <v>0</v>
      </c>
      <c r="AK121" s="95">
        <v>-4.0558607757085752E-2</v>
      </c>
      <c r="AL121" s="95">
        <v>601.87687389937491</v>
      </c>
      <c r="AM121" s="95">
        <v>40.468753424002308</v>
      </c>
      <c r="AN121" s="95">
        <v>12.583637592261892</v>
      </c>
      <c r="AO121" s="95">
        <v>0</v>
      </c>
      <c r="AP121" s="95">
        <v>0</v>
      </c>
      <c r="AQ121" s="95">
        <v>27.885115831740414</v>
      </c>
      <c r="AR121" s="95">
        <v>201.61260424516627</v>
      </c>
      <c r="AS121" s="95">
        <v>111.77262682752674</v>
      </c>
      <c r="AT121" s="95">
        <v>111.77262682752674</v>
      </c>
      <c r="AU121" s="95">
        <v>0</v>
      </c>
      <c r="AV121" s="95">
        <v>0</v>
      </c>
      <c r="AW121" s="95">
        <v>71.334654654106615</v>
      </c>
      <c r="AX121" s="95">
        <v>2.9320802477145813</v>
      </c>
      <c r="AY121" s="95">
        <v>28.501072669330018</v>
      </c>
      <c r="AZ121" s="95">
        <v>39.90150173706202</v>
      </c>
      <c r="BA121" s="95">
        <v>0</v>
      </c>
      <c r="BB121" s="95">
        <v>18.505322763532902</v>
      </c>
      <c r="BC121" s="95">
        <v>0</v>
      </c>
      <c r="BD121" s="95">
        <v>0</v>
      </c>
      <c r="BE121" s="95">
        <v>18.505322763532902</v>
      </c>
      <c r="BF121" s="95">
        <v>0</v>
      </c>
      <c r="BG121" s="95">
        <v>242.08135766916857</v>
      </c>
      <c r="BH121" s="95">
        <v>255.49549567233177</v>
      </c>
      <c r="BI121" s="95">
        <v>0.27139827162757413</v>
      </c>
      <c r="BJ121" s="95">
        <v>0.14913485361733736</v>
      </c>
    </row>
    <row r="122" spans="1:62" x14ac:dyDescent="0.35">
      <c r="A122" s="95" t="s">
        <v>10456</v>
      </c>
      <c r="B122" s="95" t="s">
        <v>10422</v>
      </c>
      <c r="C122" s="95" t="s">
        <v>10428</v>
      </c>
      <c r="D122" s="95" t="s">
        <v>10151</v>
      </c>
      <c r="E122" s="95" t="s">
        <v>10584</v>
      </c>
      <c r="F122" s="122">
        <v>723.62198054417365</v>
      </c>
      <c r="G122" s="123">
        <v>-0.10378019680843166</v>
      </c>
      <c r="H122" s="95">
        <v>35</v>
      </c>
      <c r="I122" s="95">
        <v>629.21055776032097</v>
      </c>
      <c r="J122" s="95">
        <v>40.151094951106906</v>
      </c>
      <c r="K122" s="95">
        <v>268.67011953658852</v>
      </c>
      <c r="L122" s="95">
        <v>206.69780977106541</v>
      </c>
      <c r="M122" s="95">
        <v>54.24342105875558</v>
      </c>
      <c r="N122" s="95">
        <v>8.2965176249130099</v>
      </c>
      <c r="O122" s="95">
        <v>7.4582726955339531</v>
      </c>
      <c r="P122" s="95">
        <v>0.40408744971390592</v>
      </c>
      <c r="Q122" s="95">
        <v>0.43415747966515034</v>
      </c>
      <c r="R122" s="95">
        <v>0</v>
      </c>
      <c r="S122" s="95">
        <v>0</v>
      </c>
      <c r="T122" s="95">
        <v>8156.5292919993371</v>
      </c>
      <c r="U122" s="95">
        <v>0</v>
      </c>
      <c r="V122" s="95">
        <v>615.29101190253812</v>
      </c>
      <c r="W122" s="95">
        <v>170.20797784207534</v>
      </c>
      <c r="X122" s="95">
        <v>63.169155872774866</v>
      </c>
      <c r="Y122" s="95">
        <v>51.179202000000004</v>
      </c>
      <c r="Z122" s="95">
        <v>330.73467618768791</v>
      </c>
      <c r="AA122" s="95">
        <v>108.33096864163554</v>
      </c>
      <c r="AB122" s="95">
        <v>16.072210780795785</v>
      </c>
      <c r="AC122" s="95">
        <v>64.499085605532997</v>
      </c>
      <c r="AD122" s="95">
        <v>25.690003760874408</v>
      </c>
      <c r="AE122" s="95">
        <v>0</v>
      </c>
      <c r="AF122" s="95">
        <v>-2.8682508643106148</v>
      </c>
      <c r="AG122" s="95">
        <v>0</v>
      </c>
      <c r="AH122" s="95">
        <v>-24.984946926406781</v>
      </c>
      <c r="AI122" s="95">
        <v>0</v>
      </c>
      <c r="AJ122" s="95">
        <v>0</v>
      </c>
      <c r="AK122" s="95">
        <v>0.32754644868311006</v>
      </c>
      <c r="AL122" s="95">
        <v>723.62198054417365</v>
      </c>
      <c r="AM122" s="95">
        <v>0</v>
      </c>
      <c r="AN122" s="95">
        <v>0</v>
      </c>
      <c r="AO122" s="95">
        <v>0</v>
      </c>
      <c r="AP122" s="95">
        <v>0</v>
      </c>
      <c r="AQ122" s="95">
        <v>0</v>
      </c>
      <c r="AR122" s="95">
        <v>198.968013273542</v>
      </c>
      <c r="AS122" s="95">
        <v>111.77262682752674</v>
      </c>
      <c r="AT122" s="95">
        <v>111.77262682752674</v>
      </c>
      <c r="AU122" s="95">
        <v>0</v>
      </c>
      <c r="AV122" s="95">
        <v>0</v>
      </c>
      <c r="AW122" s="95">
        <v>71.334654654106615</v>
      </c>
      <c r="AX122" s="95">
        <v>2.9320802477145813</v>
      </c>
      <c r="AY122" s="95">
        <v>28.501072669330018</v>
      </c>
      <c r="AZ122" s="95">
        <v>39.90150173706202</v>
      </c>
      <c r="BA122" s="95">
        <v>0</v>
      </c>
      <c r="BB122" s="95">
        <v>15.860731791908661</v>
      </c>
      <c r="BC122" s="95">
        <v>0</v>
      </c>
      <c r="BD122" s="95">
        <v>0</v>
      </c>
      <c r="BE122" s="95">
        <v>15.860731791908661</v>
      </c>
      <c r="BF122" s="95">
        <v>0</v>
      </c>
      <c r="BG122" s="95">
        <v>198.968013273542</v>
      </c>
      <c r="BH122" s="95">
        <v>90.637044631906463</v>
      </c>
      <c r="BI122" s="95">
        <v>-0.22706307189018321</v>
      </c>
      <c r="BJ122" s="95">
        <v>-0.10378019680843166</v>
      </c>
    </row>
    <row r="123" spans="1:62" x14ac:dyDescent="0.35">
      <c r="A123" s="95" t="s">
        <v>10456</v>
      </c>
      <c r="B123" s="95" t="s">
        <v>10422</v>
      </c>
      <c r="C123" s="95" t="s">
        <v>10428</v>
      </c>
      <c r="D123" s="95" t="s">
        <v>10152</v>
      </c>
      <c r="E123" s="95" t="s">
        <v>10585</v>
      </c>
      <c r="F123" s="122">
        <v>633.43289117776624</v>
      </c>
      <c r="G123" s="123">
        <v>2.7576375337927787E-2</v>
      </c>
      <c r="H123" s="95">
        <v>35</v>
      </c>
      <c r="I123" s="95">
        <v>629.21055776032097</v>
      </c>
      <c r="J123" s="95">
        <v>40.151094951106906</v>
      </c>
      <c r="K123" s="95">
        <v>268.67011953658852</v>
      </c>
      <c r="L123" s="95">
        <v>206.69780977106541</v>
      </c>
      <c r="M123" s="95">
        <v>54.24342105875558</v>
      </c>
      <c r="N123" s="95">
        <v>8.2965176249130099</v>
      </c>
      <c r="O123" s="95">
        <v>7.4582726955339531</v>
      </c>
      <c r="P123" s="95">
        <v>0.40408744971390592</v>
      </c>
      <c r="Q123" s="95">
        <v>0.43415747966515034</v>
      </c>
      <c r="R123" s="95">
        <v>0</v>
      </c>
      <c r="S123" s="95">
        <v>0</v>
      </c>
      <c r="T123" s="95">
        <v>0</v>
      </c>
      <c r="U123" s="95">
        <v>8156529.2919993373</v>
      </c>
      <c r="V123" s="95">
        <v>615.29101190253812</v>
      </c>
      <c r="W123" s="95">
        <v>170.20797784207534</v>
      </c>
      <c r="X123" s="95">
        <v>63.169155872774866</v>
      </c>
      <c r="Y123" s="95">
        <v>51.179202000000004</v>
      </c>
      <c r="Z123" s="95">
        <v>330.73467618768791</v>
      </c>
      <c r="AA123" s="95">
        <v>18.141879275228121</v>
      </c>
      <c r="AB123" s="95">
        <v>16.072210780795785</v>
      </c>
      <c r="AC123" s="95">
        <v>0</v>
      </c>
      <c r="AD123" s="95">
        <v>0</v>
      </c>
      <c r="AE123" s="95">
        <v>0</v>
      </c>
      <c r="AF123" s="95">
        <v>-2.8682508643106148</v>
      </c>
      <c r="AG123" s="95">
        <v>0</v>
      </c>
      <c r="AH123" s="95">
        <v>-24.984946926406781</v>
      </c>
      <c r="AI123" s="95">
        <v>0</v>
      </c>
      <c r="AJ123" s="95">
        <v>0</v>
      </c>
      <c r="AK123" s="95">
        <v>5.4853272370305753E-2</v>
      </c>
      <c r="AL123" s="95">
        <v>633.43289117776624</v>
      </c>
      <c r="AM123" s="95">
        <v>0</v>
      </c>
      <c r="AN123" s="95">
        <v>0</v>
      </c>
      <c r="AO123" s="95">
        <v>0</v>
      </c>
      <c r="AP123" s="95">
        <v>0</v>
      </c>
      <c r="AQ123" s="95">
        <v>0</v>
      </c>
      <c r="AR123" s="95">
        <v>201.34433862142288</v>
      </c>
      <c r="AS123" s="95">
        <v>111.77262682752674</v>
      </c>
      <c r="AT123" s="95">
        <v>111.77262682752674</v>
      </c>
      <c r="AU123" s="95">
        <v>0</v>
      </c>
      <c r="AV123" s="95">
        <v>0</v>
      </c>
      <c r="AW123" s="95">
        <v>71.334654654106615</v>
      </c>
      <c r="AX123" s="95">
        <v>2.9320802477145813</v>
      </c>
      <c r="AY123" s="95">
        <v>28.501072669330018</v>
      </c>
      <c r="AZ123" s="95">
        <v>39.90150173706202</v>
      </c>
      <c r="BA123" s="95">
        <v>0</v>
      </c>
      <c r="BB123" s="95">
        <v>18.237057139789542</v>
      </c>
      <c r="BC123" s="95">
        <v>0</v>
      </c>
      <c r="BD123" s="95">
        <v>0</v>
      </c>
      <c r="BE123" s="95">
        <v>18.237057139789542</v>
      </c>
      <c r="BF123" s="95">
        <v>0</v>
      </c>
      <c r="BG123" s="95">
        <v>201.34433862142288</v>
      </c>
      <c r="BH123" s="95">
        <v>183.20245934619476</v>
      </c>
      <c r="BI123" s="95">
        <v>5.2815094443239126E-2</v>
      </c>
      <c r="BJ123" s="95">
        <v>2.7576375337927787E-2</v>
      </c>
    </row>
    <row r="124" spans="1:62" x14ac:dyDescent="0.35">
      <c r="A124" s="95" t="s">
        <v>10456</v>
      </c>
      <c r="B124" s="95" t="s">
        <v>10422</v>
      </c>
      <c r="C124" s="95" t="s">
        <v>10428</v>
      </c>
      <c r="D124" s="95" t="s">
        <v>10153</v>
      </c>
      <c r="E124" s="95" t="s">
        <v>10586</v>
      </c>
      <c r="F124" s="122">
        <v>600.61303325774782</v>
      </c>
      <c r="G124" s="123">
        <v>0.17783434438839338</v>
      </c>
      <c r="H124" s="95">
        <v>35</v>
      </c>
      <c r="I124" s="95">
        <v>629.24596163617332</v>
      </c>
      <c r="J124" s="95">
        <v>40.172886259540988</v>
      </c>
      <c r="K124" s="95">
        <v>268.67011953658852</v>
      </c>
      <c r="L124" s="95">
        <v>206.58688380447722</v>
      </c>
      <c r="M124" s="95">
        <v>54.283037475394195</v>
      </c>
      <c r="N124" s="95">
        <v>8.367827174862521</v>
      </c>
      <c r="O124" s="95">
        <v>7.4582726955339531</v>
      </c>
      <c r="P124" s="95">
        <v>0.47539699966341875</v>
      </c>
      <c r="Q124" s="95">
        <v>0.43415747966515034</v>
      </c>
      <c r="R124" s="95">
        <v>0</v>
      </c>
      <c r="S124" s="95">
        <v>0</v>
      </c>
      <c r="T124" s="95">
        <v>0</v>
      </c>
      <c r="U124" s="95">
        <v>0</v>
      </c>
      <c r="V124" s="95">
        <v>557.48570899107949</v>
      </c>
      <c r="W124" s="95">
        <v>170.20797784207534</v>
      </c>
      <c r="X124" s="95">
        <v>63.169155872774866</v>
      </c>
      <c r="Y124" s="95">
        <v>53.427383999999996</v>
      </c>
      <c r="Z124" s="95">
        <v>270.6811912762293</v>
      </c>
      <c r="AA124" s="95">
        <v>43.127324266668325</v>
      </c>
      <c r="AB124" s="95">
        <v>16.072708845829244</v>
      </c>
      <c r="AC124" s="95">
        <v>0</v>
      </c>
      <c r="AD124" s="95">
        <v>0</v>
      </c>
      <c r="AE124" s="95">
        <v>0</v>
      </c>
      <c r="AF124" s="95">
        <v>-2.8682508643106148</v>
      </c>
      <c r="AG124" s="95">
        <v>0</v>
      </c>
      <c r="AH124" s="95">
        <v>0</v>
      </c>
      <c r="AI124" s="95">
        <v>0</v>
      </c>
      <c r="AJ124" s="95">
        <v>0</v>
      </c>
      <c r="AK124" s="95">
        <v>0.15932885496523852</v>
      </c>
      <c r="AL124" s="95">
        <v>600.61303325774782</v>
      </c>
      <c r="AM124" s="95">
        <v>0</v>
      </c>
      <c r="AN124" s="95">
        <v>0</v>
      </c>
      <c r="AO124" s="95">
        <v>0</v>
      </c>
      <c r="AP124" s="95">
        <v>0</v>
      </c>
      <c r="AQ124" s="95">
        <v>0</v>
      </c>
      <c r="AR124" s="95">
        <v>255.61814054341352</v>
      </c>
      <c r="AS124" s="95">
        <v>111.72742035274602</v>
      </c>
      <c r="AT124" s="95">
        <v>111.72742035274602</v>
      </c>
      <c r="AU124" s="95">
        <v>0</v>
      </c>
      <c r="AV124" s="95">
        <v>0</v>
      </c>
      <c r="AW124" s="95">
        <v>71.51773989478113</v>
      </c>
      <c r="AX124" s="95">
        <v>2.9320802477145813</v>
      </c>
      <c r="AY124" s="95">
        <v>28.577358186277731</v>
      </c>
      <c r="AZ124" s="95">
        <v>40.008301460788822</v>
      </c>
      <c r="BA124" s="95">
        <v>0</v>
      </c>
      <c r="BB124" s="95">
        <v>72.372980295886336</v>
      </c>
      <c r="BC124" s="95">
        <v>0</v>
      </c>
      <c r="BD124" s="95">
        <v>0</v>
      </c>
      <c r="BE124" s="95">
        <v>72.372980295886336</v>
      </c>
      <c r="BF124" s="95">
        <v>0</v>
      </c>
      <c r="BG124" s="95">
        <v>255.61814054341352</v>
      </c>
      <c r="BH124" s="95">
        <v>212.49081627674519</v>
      </c>
      <c r="BI124" s="95">
        <v>0.3945956662039255</v>
      </c>
      <c r="BJ124" s="95">
        <v>0.17783434438839338</v>
      </c>
    </row>
    <row r="125" spans="1:62" x14ac:dyDescent="0.35">
      <c r="A125" s="95" t="s">
        <v>10456</v>
      </c>
      <c r="B125" s="95" t="s">
        <v>10422</v>
      </c>
      <c r="C125" s="95" t="s">
        <v>10428</v>
      </c>
      <c r="D125" s="95" t="s">
        <v>10154</v>
      </c>
      <c r="E125" s="95" t="s">
        <v>10587</v>
      </c>
      <c r="F125" s="122">
        <v>657.71025323884851</v>
      </c>
      <c r="G125" s="123">
        <v>0.11978771859355056</v>
      </c>
      <c r="H125" s="95">
        <v>35</v>
      </c>
      <c r="I125" s="95">
        <v>625.02336897563953</v>
      </c>
      <c r="J125" s="95">
        <v>39.663753299280401</v>
      </c>
      <c r="K125" s="95">
        <v>268.67011953658852</v>
      </c>
      <c r="L125" s="95">
        <v>206.78897679671738</v>
      </c>
      <c r="M125" s="95">
        <v>54.153056214912986</v>
      </c>
      <c r="N125" s="95">
        <v>8.2957154431036031</v>
      </c>
      <c r="O125" s="95">
        <v>7.4582726955339531</v>
      </c>
      <c r="P125" s="95">
        <v>0</v>
      </c>
      <c r="Q125" s="95">
        <v>0.83744274756964987</v>
      </c>
      <c r="R125" s="95">
        <v>0</v>
      </c>
      <c r="S125" s="95">
        <v>0</v>
      </c>
      <c r="T125" s="95">
        <v>0</v>
      </c>
      <c r="U125" s="95">
        <v>0</v>
      </c>
      <c r="V125" s="95">
        <v>614.58624940573645</v>
      </c>
      <c r="W125" s="95">
        <v>170.20797784207534</v>
      </c>
      <c r="X125" s="95">
        <v>63.169155872774866</v>
      </c>
      <c r="Y125" s="95">
        <v>46.286100000000005</v>
      </c>
      <c r="Z125" s="95">
        <v>334.9230156908863</v>
      </c>
      <c r="AA125" s="95">
        <v>43.124003833112056</v>
      </c>
      <c r="AB125" s="95">
        <v>16.069388412272851</v>
      </c>
      <c r="AC125" s="95">
        <v>0</v>
      </c>
      <c r="AD125" s="95">
        <v>0</v>
      </c>
      <c r="AE125" s="95">
        <v>0</v>
      </c>
      <c r="AF125" s="95">
        <v>-2.8682508643106148</v>
      </c>
      <c r="AG125" s="95">
        <v>0</v>
      </c>
      <c r="AH125" s="95">
        <v>0</v>
      </c>
      <c r="AI125" s="95">
        <v>0</v>
      </c>
      <c r="AJ125" s="95">
        <v>0</v>
      </c>
      <c r="AK125" s="95">
        <v>0.12875795873315826</v>
      </c>
      <c r="AL125" s="95">
        <v>657.71025323884851</v>
      </c>
      <c r="AM125" s="95">
        <v>0</v>
      </c>
      <c r="AN125" s="95">
        <v>0</v>
      </c>
      <c r="AO125" s="95">
        <v>0</v>
      </c>
      <c r="AP125" s="95">
        <v>0</v>
      </c>
      <c r="AQ125" s="95">
        <v>0</v>
      </c>
      <c r="AR125" s="95">
        <v>291.83263025506642</v>
      </c>
      <c r="AS125" s="95">
        <v>111.87585538878186</v>
      </c>
      <c r="AT125" s="95">
        <v>111.87585538878186</v>
      </c>
      <c r="AU125" s="95">
        <v>0</v>
      </c>
      <c r="AV125" s="95">
        <v>0</v>
      </c>
      <c r="AW125" s="95">
        <v>69.528658622473756</v>
      </c>
      <c r="AX125" s="95">
        <v>2.9320802477145813</v>
      </c>
      <c r="AY125" s="95">
        <v>27.748574322816324</v>
      </c>
      <c r="AZ125" s="95">
        <v>38.848004051942851</v>
      </c>
      <c r="BA125" s="95">
        <v>0</v>
      </c>
      <c r="BB125" s="95">
        <v>110.42811624381079</v>
      </c>
      <c r="BC125" s="95">
        <v>0</v>
      </c>
      <c r="BD125" s="95">
        <v>0</v>
      </c>
      <c r="BE125" s="95">
        <v>110.42811624381079</v>
      </c>
      <c r="BF125" s="95">
        <v>0</v>
      </c>
      <c r="BG125" s="95">
        <v>291.83263025506642</v>
      </c>
      <c r="BH125" s="95">
        <v>248.70862642195436</v>
      </c>
      <c r="BI125" s="95">
        <v>0.23523498547434082</v>
      </c>
      <c r="BJ125" s="95">
        <v>0.11978771859355056</v>
      </c>
    </row>
    <row r="126" spans="1:62" x14ac:dyDescent="0.35">
      <c r="A126" s="95" t="s">
        <v>10456</v>
      </c>
      <c r="B126" s="95" t="s">
        <v>10422</v>
      </c>
      <c r="C126" s="95" t="s">
        <v>10428</v>
      </c>
      <c r="D126" s="95" t="s">
        <v>10155</v>
      </c>
      <c r="E126" s="95" t="s">
        <v>10588</v>
      </c>
      <c r="F126" s="122">
        <v>615.64969651251977</v>
      </c>
      <c r="G126" s="123">
        <v>0.72660646170531773</v>
      </c>
      <c r="H126" s="95">
        <v>35</v>
      </c>
      <c r="I126" s="95">
        <v>629.00419066332552</v>
      </c>
      <c r="J126" s="95">
        <v>39.791921129801921</v>
      </c>
      <c r="K126" s="95">
        <v>268.67011953658852</v>
      </c>
      <c r="L126" s="95">
        <v>208.08197048302605</v>
      </c>
      <c r="M126" s="95">
        <v>53.752219203472755</v>
      </c>
      <c r="N126" s="95">
        <v>7.4035587682350954</v>
      </c>
      <c r="O126" s="95">
        <v>7.4035587682350954</v>
      </c>
      <c r="P126" s="95">
        <v>0</v>
      </c>
      <c r="Q126" s="95">
        <v>0</v>
      </c>
      <c r="R126" s="95">
        <v>183615.05786981428</v>
      </c>
      <c r="S126" s="95">
        <v>0</v>
      </c>
      <c r="T126" s="95">
        <v>0</v>
      </c>
      <c r="U126" s="95">
        <v>0</v>
      </c>
      <c r="V126" s="95">
        <v>884.14297483745111</v>
      </c>
      <c r="W126" s="95">
        <v>170.20797784207534</v>
      </c>
      <c r="X126" s="95">
        <v>63.169155872774866</v>
      </c>
      <c r="Y126" s="95">
        <v>26.184707999999993</v>
      </c>
      <c r="Z126" s="95">
        <v>624.58113312260093</v>
      </c>
      <c r="AA126" s="95">
        <v>-268.49327832493134</v>
      </c>
      <c r="AB126" s="95">
        <v>-17.332134353946351</v>
      </c>
      <c r="AC126" s="95">
        <v>0</v>
      </c>
      <c r="AD126" s="95">
        <v>0</v>
      </c>
      <c r="AE126" s="95">
        <v>-51.643930254973952</v>
      </c>
      <c r="AF126" s="95">
        <v>-55.830971799428561</v>
      </c>
      <c r="AG126" s="95">
        <v>-173.60910820173225</v>
      </c>
      <c r="AH126" s="95">
        <v>0</v>
      </c>
      <c r="AI126" s="95">
        <v>0</v>
      </c>
      <c r="AJ126" s="95">
        <v>0</v>
      </c>
      <c r="AK126" s="95">
        <v>-0.42987734352876772</v>
      </c>
      <c r="AL126" s="95">
        <v>615.64969651251977</v>
      </c>
      <c r="AM126" s="95">
        <v>68.976064608920296</v>
      </c>
      <c r="AN126" s="95">
        <v>17.332134353946351</v>
      </c>
      <c r="AO126" s="95">
        <v>0</v>
      </c>
      <c r="AP126" s="95">
        <v>0</v>
      </c>
      <c r="AQ126" s="95">
        <v>51.643930254973952</v>
      </c>
      <c r="AR126" s="95">
        <v>569.44683782166385</v>
      </c>
      <c r="AS126" s="95">
        <v>112.33565495434834</v>
      </c>
      <c r="AT126" s="95">
        <v>112.33565495434834</v>
      </c>
      <c r="AU126" s="95">
        <v>0</v>
      </c>
      <c r="AV126" s="95">
        <v>0</v>
      </c>
      <c r="AW126" s="95">
        <v>135.77214149801424</v>
      </c>
      <c r="AX126" s="95">
        <v>69.097421935742034</v>
      </c>
      <c r="AY126" s="95">
        <v>27.781133150946751</v>
      </c>
      <c r="AZ126" s="95">
        <v>38.893586411325451</v>
      </c>
      <c r="BA126" s="95">
        <v>0</v>
      </c>
      <c r="BB126" s="95">
        <v>321.3390413693013</v>
      </c>
      <c r="BC126" s="95">
        <v>0</v>
      </c>
      <c r="BD126" s="95">
        <v>0</v>
      </c>
      <c r="BE126" s="95">
        <v>321.3390413693013</v>
      </c>
      <c r="BF126" s="95">
        <v>0</v>
      </c>
      <c r="BG126" s="95">
        <v>638.42290243058414</v>
      </c>
      <c r="BH126" s="95">
        <v>906.91618075551548</v>
      </c>
      <c r="BI126" s="95">
        <v>0.71621607491801376</v>
      </c>
      <c r="BJ126" s="95">
        <v>0.72660646170531773</v>
      </c>
    </row>
    <row r="127" spans="1:62" x14ac:dyDescent="0.35">
      <c r="A127" s="95" t="s">
        <v>10456</v>
      </c>
      <c r="B127" s="95" t="s">
        <v>10422</v>
      </c>
      <c r="C127" s="95" t="s">
        <v>10428</v>
      </c>
      <c r="D127" s="95" t="s">
        <v>10156</v>
      </c>
      <c r="E127" s="95" t="s">
        <v>10589</v>
      </c>
      <c r="F127" s="125">
        <v>1490.6384902847194</v>
      </c>
      <c r="G127" s="123">
        <v>0.17867498557698849</v>
      </c>
      <c r="H127" s="95">
        <v>35</v>
      </c>
      <c r="I127" s="95">
        <v>325.71540785109738</v>
      </c>
      <c r="J127" s="95">
        <v>34.923121034873361</v>
      </c>
      <c r="K127" s="95">
        <v>268.67011953658852</v>
      </c>
      <c r="L127" s="95">
        <v>208.08197048302605</v>
      </c>
      <c r="M127" s="95">
        <v>53.752219203472755</v>
      </c>
      <c r="N127" s="95">
        <v>7.4035587682350954</v>
      </c>
      <c r="O127" s="95">
        <v>7.4035587682350954</v>
      </c>
      <c r="P127" s="95">
        <v>0</v>
      </c>
      <c r="Q127" s="95">
        <v>0</v>
      </c>
      <c r="R127" s="95">
        <v>183615.05786981428</v>
      </c>
      <c r="S127" s="95">
        <v>0</v>
      </c>
      <c r="T127" s="95">
        <v>0</v>
      </c>
      <c r="U127" s="95">
        <v>0</v>
      </c>
      <c r="V127" s="95">
        <v>1769.2236999385937</v>
      </c>
      <c r="W127" s="95">
        <v>170.20797784207534</v>
      </c>
      <c r="X127" s="95">
        <v>63.169155872774866</v>
      </c>
      <c r="Y127" s="95">
        <v>26.184707999999993</v>
      </c>
      <c r="Z127" s="95">
        <v>1509.6618582237434</v>
      </c>
      <c r="AA127" s="95">
        <v>-278.58520965387424</v>
      </c>
      <c r="AB127" s="95">
        <v>-17.986452447015285</v>
      </c>
      <c r="AC127" s="95">
        <v>0</v>
      </c>
      <c r="AD127" s="95">
        <v>0</v>
      </c>
      <c r="AE127" s="95">
        <v>-53.30956308099875</v>
      </c>
      <c r="AF127" s="95">
        <v>-55.830971799428561</v>
      </c>
      <c r="AG127" s="95">
        <v>-181.38108861158111</v>
      </c>
      <c r="AH127" s="95">
        <v>0</v>
      </c>
      <c r="AI127" s="95">
        <v>0</v>
      </c>
      <c r="AJ127" s="95">
        <v>0</v>
      </c>
      <c r="AK127" s="95">
        <v>-0.18453484012748092</v>
      </c>
      <c r="AL127" s="95">
        <v>1490.6384902847194</v>
      </c>
      <c r="AM127" s="95">
        <v>71.296015528014038</v>
      </c>
      <c r="AN127" s="95">
        <v>17.986452447015285</v>
      </c>
      <c r="AO127" s="95">
        <v>0</v>
      </c>
      <c r="AP127" s="95">
        <v>0</v>
      </c>
      <c r="AQ127" s="95">
        <v>53.30956308099875</v>
      </c>
      <c r="AR127" s="95">
        <v>1261.1204437939812</v>
      </c>
      <c r="AS127" s="95">
        <v>112.33565495434834</v>
      </c>
      <c r="AT127" s="95">
        <v>112.33565495434834</v>
      </c>
      <c r="AU127" s="95">
        <v>0</v>
      </c>
      <c r="AV127" s="95">
        <v>0</v>
      </c>
      <c r="AW127" s="95">
        <v>171.65614256413309</v>
      </c>
      <c r="AX127" s="95">
        <v>69.097421935742034</v>
      </c>
      <c r="AY127" s="95">
        <v>42.73280026182961</v>
      </c>
      <c r="AZ127" s="95">
        <v>59.825920366561455</v>
      </c>
      <c r="BA127" s="95">
        <v>0</v>
      </c>
      <c r="BB127" s="95">
        <v>977.1286462754997</v>
      </c>
      <c r="BC127" s="95">
        <v>0</v>
      </c>
      <c r="BD127" s="95">
        <v>0</v>
      </c>
      <c r="BE127" s="95">
        <v>977.1286462754997</v>
      </c>
      <c r="BF127" s="95">
        <v>0</v>
      </c>
      <c r="BG127" s="95">
        <v>1332.4164593219953</v>
      </c>
      <c r="BH127" s="95">
        <v>1611.0016689758695</v>
      </c>
      <c r="BI127" s="95">
        <v>0.17642348801571997</v>
      </c>
      <c r="BJ127" s="95">
        <v>0.17867498557698849</v>
      </c>
    </row>
    <row r="128" spans="1:62" x14ac:dyDescent="0.35">
      <c r="A128" s="95" t="s">
        <v>10456</v>
      </c>
      <c r="B128" s="95" t="s">
        <v>10422</v>
      </c>
      <c r="C128" s="95" t="s">
        <v>10564</v>
      </c>
      <c r="D128" s="95" t="s">
        <v>9784</v>
      </c>
      <c r="E128" s="95" t="s">
        <v>10590</v>
      </c>
      <c r="F128" s="122">
        <v>600.61303325774782</v>
      </c>
      <c r="G128" s="123">
        <v>0.17783434438839338</v>
      </c>
      <c r="H128" s="95">
        <v>35</v>
      </c>
      <c r="I128" s="95">
        <v>629.24596163617332</v>
      </c>
      <c r="J128" s="95">
        <v>40.172886259540988</v>
      </c>
      <c r="K128" s="95">
        <v>268.67011953658852</v>
      </c>
      <c r="L128" s="95">
        <v>206.58688380447722</v>
      </c>
      <c r="M128" s="95">
        <v>54.283037475394195</v>
      </c>
      <c r="N128" s="95">
        <v>8.367827174862521</v>
      </c>
      <c r="O128" s="95">
        <v>7.4582726955339531</v>
      </c>
      <c r="P128" s="95">
        <v>0.47539699966341875</v>
      </c>
      <c r="Q128" s="95">
        <v>0.43415747966515034</v>
      </c>
      <c r="R128" s="95">
        <v>0</v>
      </c>
      <c r="S128" s="95">
        <v>0</v>
      </c>
      <c r="T128" s="95">
        <v>0</v>
      </c>
      <c r="U128" s="95">
        <v>0</v>
      </c>
      <c r="V128" s="95">
        <v>557.48570899107949</v>
      </c>
      <c r="W128" s="95">
        <v>170.20797784207534</v>
      </c>
      <c r="X128" s="95">
        <v>63.169155872774866</v>
      </c>
      <c r="Y128" s="95">
        <v>53.427383999999996</v>
      </c>
      <c r="Z128" s="95">
        <v>270.6811912762293</v>
      </c>
      <c r="AA128" s="95">
        <v>43.127324266668325</v>
      </c>
      <c r="AB128" s="95">
        <v>16.072708845829244</v>
      </c>
      <c r="AC128" s="95">
        <v>0</v>
      </c>
      <c r="AD128" s="95">
        <v>0</v>
      </c>
      <c r="AE128" s="95">
        <v>0</v>
      </c>
      <c r="AF128" s="95">
        <v>-2.8682508643106148</v>
      </c>
      <c r="AG128" s="95">
        <v>0</v>
      </c>
      <c r="AH128" s="95">
        <v>0</v>
      </c>
      <c r="AI128" s="95">
        <v>0</v>
      </c>
      <c r="AJ128" s="95">
        <v>0</v>
      </c>
      <c r="AK128" s="95">
        <v>0.15932885496523852</v>
      </c>
      <c r="AL128" s="95">
        <v>600.61303325774782</v>
      </c>
      <c r="AM128" s="95">
        <v>0</v>
      </c>
      <c r="AN128" s="95">
        <v>0</v>
      </c>
      <c r="AO128" s="95">
        <v>0</v>
      </c>
      <c r="AP128" s="95">
        <v>0</v>
      </c>
      <c r="AQ128" s="95">
        <v>0</v>
      </c>
      <c r="AR128" s="95">
        <v>255.61814054341352</v>
      </c>
      <c r="AS128" s="95">
        <v>111.72742035274602</v>
      </c>
      <c r="AT128" s="95">
        <v>111.72742035274602</v>
      </c>
      <c r="AU128" s="95">
        <v>0</v>
      </c>
      <c r="AV128" s="95">
        <v>0</v>
      </c>
      <c r="AW128" s="95">
        <v>71.51773989478113</v>
      </c>
      <c r="AX128" s="95">
        <v>2.9320802477145813</v>
      </c>
      <c r="AY128" s="95">
        <v>28.577358186277731</v>
      </c>
      <c r="AZ128" s="95">
        <v>40.008301460788822</v>
      </c>
      <c r="BA128" s="95">
        <v>0</v>
      </c>
      <c r="BB128" s="95">
        <v>72.372980295886336</v>
      </c>
      <c r="BC128" s="95">
        <v>0</v>
      </c>
      <c r="BD128" s="95">
        <v>0</v>
      </c>
      <c r="BE128" s="95">
        <v>72.372980295886336</v>
      </c>
      <c r="BF128" s="95">
        <v>0</v>
      </c>
      <c r="BG128" s="95">
        <v>255.61814054341352</v>
      </c>
      <c r="BH128" s="95">
        <v>212.49081627674519</v>
      </c>
      <c r="BI128" s="95">
        <v>0.3945956662039255</v>
      </c>
      <c r="BJ128" s="95">
        <v>0.17783434438839338</v>
      </c>
    </row>
    <row r="129" spans="1:62" x14ac:dyDescent="0.35">
      <c r="A129" s="95" t="s">
        <v>10456</v>
      </c>
      <c r="B129" s="95" t="s">
        <v>10566</v>
      </c>
      <c r="C129" s="95" t="s">
        <v>9784</v>
      </c>
      <c r="D129" s="95" t="s">
        <v>9784</v>
      </c>
      <c r="E129" s="95" t="s">
        <v>10267</v>
      </c>
      <c r="F129" s="95">
        <f>(F112*V112+F120*V120+F128*V128)/(V112+V120+V128)</f>
        <v>689.82293700583159</v>
      </c>
      <c r="G129" s="126">
        <f>(G112*V112+G120*V120+G128*V128)/(V112+V120+V128)</f>
        <v>-2.7572753574783705E-2</v>
      </c>
      <c r="H129" s="95">
        <f>H112</f>
        <v>35</v>
      </c>
      <c r="I129" s="95">
        <f t="shared" ref="I129:U129" si="7">I112+I120+I128</f>
        <v>718.85679297562501</v>
      </c>
      <c r="J129" s="95">
        <f t="shared" si="7"/>
        <v>57.621384238918793</v>
      </c>
      <c r="K129" s="95">
        <f t="shared" si="7"/>
        <v>465.51625996384365</v>
      </c>
      <c r="L129" s="95">
        <f t="shared" si="7"/>
        <v>358.33440424151968</v>
      </c>
      <c r="M129" s="95">
        <f t="shared" si="7"/>
        <v>94.097422220232588</v>
      </c>
      <c r="N129" s="95">
        <f t="shared" si="7"/>
        <v>14.787320256527675</v>
      </c>
      <c r="O129" s="95">
        <f t="shared" si="7"/>
        <v>13.263610100469625</v>
      </c>
      <c r="P129" s="95">
        <f t="shared" si="7"/>
        <v>0.77145915576947754</v>
      </c>
      <c r="Q129" s="95">
        <f t="shared" si="7"/>
        <v>0.75225100028857339</v>
      </c>
      <c r="R129" s="95">
        <f t="shared" si="7"/>
        <v>0</v>
      </c>
      <c r="S129" s="95">
        <f t="shared" si="7"/>
        <v>0</v>
      </c>
      <c r="T129" s="95">
        <f t="shared" si="7"/>
        <v>0</v>
      </c>
      <c r="U129" s="95">
        <f t="shared" si="7"/>
        <v>5976032.2926169951</v>
      </c>
      <c r="V129" s="95">
        <f>(V112*V112+V120*V120+V128*V128)/(V112+V120+V128)</f>
        <v>556.3002901159623</v>
      </c>
      <c r="W129" s="95">
        <f>(W112*V112+W120*V120+W128*V128)/(V112+V120+V128)</f>
        <v>170.20797784207534</v>
      </c>
      <c r="X129" s="95">
        <f>(X112*V112+X120*V120+X128*V128)/(V112+V120+V128)</f>
        <v>63.169155872774866</v>
      </c>
      <c r="Y129" s="95">
        <f>(Y112*V112+Y120*V120+Y128*V128)/(V112+V120+V128)</f>
        <v>22.95238899303207</v>
      </c>
      <c r="Z129" s="95">
        <f>(Z112*V112+Z120*V120+Z128*V128)/(V112+V120+V128)</f>
        <v>299.97076740808001</v>
      </c>
      <c r="AA129" s="95">
        <f>(AA112*V112+AA120*V120+AA128*V128)/(V112+V120+V128)</f>
        <v>133.52264688986932</v>
      </c>
      <c r="AB129" s="95">
        <f>(AB112*V112+AB120*V120+AB128*V128)/(V112+V120+V128)</f>
        <v>5.3689982624020915</v>
      </c>
      <c r="AC129" s="95">
        <f>(AC112*V112+AC120*V120+AC128*V128)/(V112+V120+V128)</f>
        <v>0</v>
      </c>
      <c r="AD129" s="95">
        <f>(AD112*V112+AD120*V120+AD128*V128)/(V112+V120+V128)</f>
        <v>0</v>
      </c>
      <c r="AE129" s="95">
        <f>(AE112*V112+AE120*V120+AE128*V128)/(V112+V120+V128)</f>
        <v>0</v>
      </c>
      <c r="AF129" s="95">
        <f>(AF112*V112+AF120*V120+AF128*V128)/(V112+V120+V128)</f>
        <v>-4.8569549910870782</v>
      </c>
      <c r="AG129" s="95">
        <f>(AG112*V112+AG120*V120+AG128*V128)/(V112+V120+V128)</f>
        <v>0</v>
      </c>
      <c r="AH129" s="95">
        <f>(AH112*V112+AH120*V120+AH128*V128)/(V112+V120+V128)</f>
        <v>-45.433682248918693</v>
      </c>
      <c r="AI129" s="95">
        <f>(AI112*V112+AI120*V120+AI128*V128)/(V112+V120+V128)</f>
        <v>0</v>
      </c>
      <c r="AJ129" s="95">
        <f>(AJ112*V112+AJ120*V120+AJ128*V128)/(V112+V120+V128)</f>
        <v>0</v>
      </c>
      <c r="AK129" s="95">
        <f>(AK112*V112+AK120*V120+AK128*V128)/(V112+V120+V128)</f>
        <v>0.4317752297968846</v>
      </c>
      <c r="AL129" s="95">
        <f>(AL112*V112+AL120*V120+AL128*V128)/(V112+V120+V128)</f>
        <v>689.82293700583159</v>
      </c>
      <c r="AM129" s="95">
        <f>(AM112*V112+AM120*V120+AM128*V128)/(V112+V120+V128)</f>
        <v>0</v>
      </c>
      <c r="AN129" s="95">
        <f>(AN112*V112+AN120*V120+AN128*V128)/(V112+V120+V128)</f>
        <v>0</v>
      </c>
      <c r="AO129" s="95">
        <f>(AO112*V112+AO120*V120+AO128*V128)/(V112+V120+V128)</f>
        <v>0</v>
      </c>
      <c r="AP129" s="95">
        <f>(AP112*V112+AP120*V120+AP128*V128)/(V112+V120+V128)</f>
        <v>0</v>
      </c>
      <c r="AQ129" s="95">
        <f>(AQ112*V112+AQ120*V120+AQ128*V128)/(V112+V120+V128)</f>
        <v>0</v>
      </c>
      <c r="AR129" s="95">
        <f>(AR112*V112+AR120*V120+AR128*V128)/(V112+V120+V128)</f>
        <v>240.19311863018777</v>
      </c>
      <c r="AS129" s="95">
        <f>(AS112*V112+AS120*V120+AS128*V128)/(V112+V120+V128)</f>
        <v>130.69512622007338</v>
      </c>
      <c r="AT129" s="95">
        <f>(AT112*V112+AT120*V120+AT128*V128)/(V112+V120+V128)</f>
        <v>130.69512622007338</v>
      </c>
      <c r="AU129" s="95">
        <f>(AU112*V112+AU120*V120+AU128*V128)/(V112+V120+V128)</f>
        <v>0</v>
      </c>
      <c r="AV129" s="95">
        <f>(AV112*V112+AV120*V120+AV128*V128)/(V112+V120+V128)</f>
        <v>0</v>
      </c>
      <c r="AW129" s="95">
        <f>(AW112*V112+AW120*V120+AW128*V128)/(V112+V120+V128)</f>
        <v>39.699390474447348</v>
      </c>
      <c r="AX129" s="95">
        <f>(AX112*V112+AX120*V120+AX128*V128)/(V112+V120+V128)</f>
        <v>4.4005820478284967</v>
      </c>
      <c r="AY129" s="95">
        <f>(AY112*V112+AY120*V120+AY128*V128)/(V112+V120+V128)</f>
        <v>14.707836844424524</v>
      </c>
      <c r="AZ129" s="95">
        <f>(AZ112*V112+AZ120*V120+AZ128*V128)/(V112+V120+V128)</f>
        <v>20.590971582194328</v>
      </c>
      <c r="BA129" s="95">
        <f>(BA112*V112+BA120*V120+BA128*V128)/(V112+V120+V128)</f>
        <v>0</v>
      </c>
      <c r="BB129" s="95">
        <f>(BB112*V112+BB120*V120+BB128*V128)/(V112+V120+V128)</f>
        <v>69.798601935667008</v>
      </c>
      <c r="BC129" s="95">
        <f>(BC112*V112+BC120*V120+BC128*V128)/(V112+V120+V128)</f>
        <v>0</v>
      </c>
      <c r="BD129" s="95">
        <f>(BD112*V112+BD120*V120+BD128*V128)/(V112+V120+V128)</f>
        <v>0</v>
      </c>
      <c r="BE129" s="95">
        <f>(BE112*V112+BE120*V120+BE128*V128)/(V112+V120+V128)</f>
        <v>69.798601935667008</v>
      </c>
      <c r="BF129" s="95">
        <f>(BF112*V112+BF120*V120+BF128*V128)/(V112+V120+V128)</f>
        <v>0</v>
      </c>
      <c r="BG129" s="95">
        <f>(BG112*V112+BG120*V120+BG128*V128)/(V112+V120+V128)</f>
        <v>240.19311863018777</v>
      </c>
      <c r="BH129" s="95">
        <f>(BH112*V112+BH120*V120+BH128*V128)/(V112+V120+V128)</f>
        <v>106.67047174031843</v>
      </c>
      <c r="BI129" s="95">
        <f>(BI112*V112+BI120*V120+BI128*V128)/(V112+V120+V128)</f>
        <v>-7.1514774662286687E-2</v>
      </c>
      <c r="BJ129" s="95">
        <f>(BJ112*V112+BJ120*V120+BJ128*V128)/(V112+V120+V128)</f>
        <v>-2.7572753574783705E-2</v>
      </c>
    </row>
    <row r="130" spans="1:62" x14ac:dyDescent="0.35">
      <c r="A130" s="95" t="s">
        <v>10457</v>
      </c>
      <c r="B130" s="95" t="s">
        <v>10422</v>
      </c>
      <c r="C130" s="95" t="s">
        <v>10424</v>
      </c>
      <c r="D130" s="95" t="s">
        <v>10150</v>
      </c>
      <c r="E130" s="95" t="s">
        <v>10591</v>
      </c>
      <c r="F130" s="122">
        <v>770.56023879347345</v>
      </c>
      <c r="G130" s="123">
        <v>-0.33577125335302893</v>
      </c>
      <c r="H130" s="95">
        <v>35</v>
      </c>
      <c r="I130" s="95">
        <v>10</v>
      </c>
      <c r="J130" s="95">
        <v>5.0393242162841991</v>
      </c>
      <c r="K130" s="95">
        <v>100.13730954642672</v>
      </c>
      <c r="L130" s="95">
        <v>77.19104503224213</v>
      </c>
      <c r="M130" s="95">
        <v>20.252928254410584</v>
      </c>
      <c r="N130" s="95">
        <v>3.2609651779194606</v>
      </c>
      <c r="O130" s="95">
        <v>2.9485389501210917</v>
      </c>
      <c r="P130" s="95">
        <v>0.15060934243682045</v>
      </c>
      <c r="Q130" s="95">
        <v>0.16181688536154828</v>
      </c>
      <c r="R130" s="95">
        <v>0</v>
      </c>
      <c r="S130" s="95">
        <v>12160.234267156055</v>
      </c>
      <c r="T130" s="95">
        <v>0</v>
      </c>
      <c r="U130" s="95">
        <v>0</v>
      </c>
      <c r="V130" s="95">
        <v>555.70568212174226</v>
      </c>
      <c r="W130" s="95">
        <v>170.20797784207534</v>
      </c>
      <c r="X130" s="95">
        <v>63.169155872774866</v>
      </c>
      <c r="Y130" s="95">
        <v>7.6660829999999995</v>
      </c>
      <c r="Z130" s="95">
        <v>314.66246540689212</v>
      </c>
      <c r="AA130" s="95">
        <v>214.85455667173119</v>
      </c>
      <c r="AB130" s="95">
        <v>0</v>
      </c>
      <c r="AC130" s="95">
        <v>0</v>
      </c>
      <c r="AD130" s="95">
        <v>0</v>
      </c>
      <c r="AE130" s="95">
        <v>-41.255883428571423</v>
      </c>
      <c r="AF130" s="95">
        <v>-5.772426184847137</v>
      </c>
      <c r="AG130" s="95">
        <v>0</v>
      </c>
      <c r="AH130" s="95">
        <v>0</v>
      </c>
      <c r="AI130" s="95">
        <v>0</v>
      </c>
      <c r="AJ130" s="95">
        <v>0</v>
      </c>
      <c r="AK130" s="95">
        <v>0.68280961440348897</v>
      </c>
      <c r="AL130" s="95">
        <v>770.56023879347345</v>
      </c>
      <c r="AM130" s="95">
        <v>41.255883428571423</v>
      </c>
      <c r="AN130" s="95">
        <v>0</v>
      </c>
      <c r="AO130" s="95">
        <v>0</v>
      </c>
      <c r="AP130" s="95">
        <v>0</v>
      </c>
      <c r="AQ130" s="95">
        <v>41.255883428571423</v>
      </c>
      <c r="AR130" s="95">
        <v>64.529161486358049</v>
      </c>
      <c r="AS130" s="95">
        <v>3.757395096689236</v>
      </c>
      <c r="AT130" s="95">
        <v>3.757395096689236</v>
      </c>
      <c r="AU130" s="95">
        <v>0</v>
      </c>
      <c r="AV130" s="95">
        <v>0</v>
      </c>
      <c r="AW130" s="95">
        <v>5.0765856211545124</v>
      </c>
      <c r="AX130" s="95">
        <v>5.0765856211545124</v>
      </c>
      <c r="AY130" s="95">
        <v>0</v>
      </c>
      <c r="AZ130" s="95">
        <v>0</v>
      </c>
      <c r="BA130" s="95">
        <v>0</v>
      </c>
      <c r="BB130" s="95">
        <v>55.695180768514298</v>
      </c>
      <c r="BC130" s="95">
        <v>0</v>
      </c>
      <c r="BD130" s="95">
        <v>0</v>
      </c>
      <c r="BE130" s="95">
        <v>55.695180768514298</v>
      </c>
      <c r="BF130" s="95">
        <v>0</v>
      </c>
      <c r="BG130" s="95">
        <v>105.78504491492947</v>
      </c>
      <c r="BH130" s="95">
        <v>-109.06951175680172</v>
      </c>
      <c r="BI130" s="95">
        <v>-0.82225243112210988</v>
      </c>
      <c r="BJ130" s="95">
        <v>-0.33577125335302893</v>
      </c>
    </row>
    <row r="131" spans="1:62" x14ac:dyDescent="0.35">
      <c r="A131" s="95" t="s">
        <v>10457</v>
      </c>
      <c r="B131" s="95" t="s">
        <v>10422</v>
      </c>
      <c r="C131" s="95" t="s">
        <v>10424</v>
      </c>
      <c r="D131" s="95" t="s">
        <v>10151</v>
      </c>
      <c r="E131" s="95" t="s">
        <v>10592</v>
      </c>
      <c r="F131" s="125">
        <v>1011.1361903173823</v>
      </c>
      <c r="G131" s="123">
        <v>-0.54078745147382778</v>
      </c>
      <c r="H131" s="95">
        <v>35</v>
      </c>
      <c r="I131" s="95">
        <v>10</v>
      </c>
      <c r="J131" s="95">
        <v>5.0393242162841991</v>
      </c>
      <c r="K131" s="95">
        <v>100.13730954642672</v>
      </c>
      <c r="L131" s="95">
        <v>77.19104503224213</v>
      </c>
      <c r="M131" s="95">
        <v>20.252928254410584</v>
      </c>
      <c r="N131" s="95">
        <v>3.2609651779194606</v>
      </c>
      <c r="O131" s="95">
        <v>2.9485389501210917</v>
      </c>
      <c r="P131" s="95">
        <v>0.15060934243682045</v>
      </c>
      <c r="Q131" s="95">
        <v>0.16181688536154828</v>
      </c>
      <c r="R131" s="95">
        <v>0</v>
      </c>
      <c r="S131" s="95">
        <v>0</v>
      </c>
      <c r="T131" s="95">
        <v>3040.0585667890136</v>
      </c>
      <c r="U131" s="95">
        <v>0</v>
      </c>
      <c r="V131" s="95">
        <v>555.70568212174226</v>
      </c>
      <c r="W131" s="95">
        <v>170.20797784207534</v>
      </c>
      <c r="X131" s="95">
        <v>63.169155872774866</v>
      </c>
      <c r="Y131" s="95">
        <v>7.6660829999999995</v>
      </c>
      <c r="Z131" s="95">
        <v>314.66246540689212</v>
      </c>
      <c r="AA131" s="95">
        <v>455.43050819564007</v>
      </c>
      <c r="AB131" s="95">
        <v>0</v>
      </c>
      <c r="AC131" s="95">
        <v>173.05215326965583</v>
      </c>
      <c r="AD131" s="95">
        <v>68.926720845535542</v>
      </c>
      <c r="AE131" s="95">
        <v>0</v>
      </c>
      <c r="AF131" s="95">
        <v>-5.772426184847137</v>
      </c>
      <c r="AG131" s="95">
        <v>0</v>
      </c>
      <c r="AH131" s="95">
        <v>-42.658806019853976</v>
      </c>
      <c r="AI131" s="95">
        <v>0</v>
      </c>
      <c r="AJ131" s="95">
        <v>0</v>
      </c>
      <c r="AK131" s="95">
        <v>1.4473620411214914</v>
      </c>
      <c r="AL131" s="95">
        <v>1011.1361903173823</v>
      </c>
      <c r="AM131" s="95">
        <v>0</v>
      </c>
      <c r="AN131" s="95">
        <v>0</v>
      </c>
      <c r="AO131" s="95">
        <v>0</v>
      </c>
      <c r="AP131" s="95">
        <v>0</v>
      </c>
      <c r="AQ131" s="95">
        <v>0</v>
      </c>
      <c r="AR131" s="95">
        <v>58.28321014783964</v>
      </c>
      <c r="AS131" s="95">
        <v>3.757395096689236</v>
      </c>
      <c r="AT131" s="95">
        <v>3.757395096689236</v>
      </c>
      <c r="AU131" s="95">
        <v>0</v>
      </c>
      <c r="AV131" s="95">
        <v>0</v>
      </c>
      <c r="AW131" s="95">
        <v>5.0765856211545124</v>
      </c>
      <c r="AX131" s="95">
        <v>5.0765856211545124</v>
      </c>
      <c r="AY131" s="95">
        <v>0</v>
      </c>
      <c r="AZ131" s="95">
        <v>0</v>
      </c>
      <c r="BA131" s="95">
        <v>0</v>
      </c>
      <c r="BB131" s="95">
        <v>49.449229429995896</v>
      </c>
      <c r="BC131" s="95">
        <v>0</v>
      </c>
      <c r="BD131" s="95">
        <v>0</v>
      </c>
      <c r="BE131" s="95">
        <v>49.449229429995896</v>
      </c>
      <c r="BF131" s="95">
        <v>0</v>
      </c>
      <c r="BG131" s="95">
        <v>58.28321014783964</v>
      </c>
      <c r="BH131" s="95">
        <v>-397.1472980478004</v>
      </c>
      <c r="BI131" s="95">
        <v>-1.7377660940513169</v>
      </c>
      <c r="BJ131" s="95">
        <v>-0.54078745147382778</v>
      </c>
    </row>
    <row r="132" spans="1:62" x14ac:dyDescent="0.35">
      <c r="A132" s="95" t="s">
        <v>10457</v>
      </c>
      <c r="B132" s="95" t="s">
        <v>10422</v>
      </c>
      <c r="C132" s="95" t="s">
        <v>10424</v>
      </c>
      <c r="D132" s="95" t="s">
        <v>10152</v>
      </c>
      <c r="E132" s="95" t="s">
        <v>10593</v>
      </c>
      <c r="F132" s="122">
        <v>744.78108095981872</v>
      </c>
      <c r="G132" s="123">
        <v>-0.36497185227730367</v>
      </c>
      <c r="H132" s="95">
        <v>35</v>
      </c>
      <c r="I132" s="95">
        <v>10</v>
      </c>
      <c r="J132" s="95">
        <v>5.0393242162841991</v>
      </c>
      <c r="K132" s="95">
        <v>100.13730954642672</v>
      </c>
      <c r="L132" s="95">
        <v>77.19104503224213</v>
      </c>
      <c r="M132" s="95">
        <v>20.252928254410584</v>
      </c>
      <c r="N132" s="95">
        <v>3.2609651779194606</v>
      </c>
      <c r="O132" s="95">
        <v>2.9485389501210917</v>
      </c>
      <c r="P132" s="95">
        <v>0.15060934243682045</v>
      </c>
      <c r="Q132" s="95">
        <v>0.16181688536154828</v>
      </c>
      <c r="R132" s="95">
        <v>0</v>
      </c>
      <c r="S132" s="95">
        <v>0</v>
      </c>
      <c r="T132" s="95">
        <v>0</v>
      </c>
      <c r="U132" s="95">
        <v>3040058.5667890138</v>
      </c>
      <c r="V132" s="95">
        <v>555.70568212174226</v>
      </c>
      <c r="W132" s="95">
        <v>170.20797784207534</v>
      </c>
      <c r="X132" s="95">
        <v>63.169155872774866</v>
      </c>
      <c r="Y132" s="95">
        <v>7.6660829999999995</v>
      </c>
      <c r="Z132" s="95">
        <v>314.66246540689212</v>
      </c>
      <c r="AA132" s="95">
        <v>189.07539883807647</v>
      </c>
      <c r="AB132" s="95">
        <v>0</v>
      </c>
      <c r="AC132" s="95">
        <v>0</v>
      </c>
      <c r="AD132" s="95">
        <v>0</v>
      </c>
      <c r="AE132" s="95">
        <v>0</v>
      </c>
      <c r="AF132" s="95">
        <v>-5.772426184847137</v>
      </c>
      <c r="AG132" s="95">
        <v>0</v>
      </c>
      <c r="AH132" s="95">
        <v>-67.035041262226159</v>
      </c>
      <c r="AI132" s="95">
        <v>0</v>
      </c>
      <c r="AJ132" s="95">
        <v>0</v>
      </c>
      <c r="AK132" s="95">
        <v>0.60088323084096418</v>
      </c>
      <c r="AL132" s="95">
        <v>744.78108095981872</v>
      </c>
      <c r="AM132" s="95">
        <v>0</v>
      </c>
      <c r="AN132" s="95">
        <v>0</v>
      </c>
      <c r="AO132" s="95">
        <v>0</v>
      </c>
      <c r="AP132" s="95">
        <v>0</v>
      </c>
      <c r="AQ132" s="95">
        <v>0</v>
      </c>
      <c r="AR132" s="95">
        <v>66.913733585971102</v>
      </c>
      <c r="AS132" s="95">
        <v>3.757395096689236</v>
      </c>
      <c r="AT132" s="95">
        <v>3.757395096689236</v>
      </c>
      <c r="AU132" s="95">
        <v>0</v>
      </c>
      <c r="AV132" s="95">
        <v>0</v>
      </c>
      <c r="AW132" s="95">
        <v>5.0765856211545124</v>
      </c>
      <c r="AX132" s="95">
        <v>5.0765856211545124</v>
      </c>
      <c r="AY132" s="95">
        <v>0</v>
      </c>
      <c r="AZ132" s="95">
        <v>0</v>
      </c>
      <c r="BA132" s="95">
        <v>0</v>
      </c>
      <c r="BB132" s="95">
        <v>58.079752868127358</v>
      </c>
      <c r="BC132" s="95">
        <v>0</v>
      </c>
      <c r="BD132" s="95">
        <v>0</v>
      </c>
      <c r="BE132" s="95">
        <v>58.079752868127358</v>
      </c>
      <c r="BF132" s="95">
        <v>0</v>
      </c>
      <c r="BG132" s="95">
        <v>66.913733585971102</v>
      </c>
      <c r="BH132" s="95">
        <v>-122.16166525210537</v>
      </c>
      <c r="BI132" s="95">
        <v>-0.86385940664228855</v>
      </c>
      <c r="BJ132" s="95">
        <v>-0.36497185227730367</v>
      </c>
    </row>
    <row r="133" spans="1:62" x14ac:dyDescent="0.35">
      <c r="A133" s="95" t="s">
        <v>10457</v>
      </c>
      <c r="B133" s="95" t="s">
        <v>10422</v>
      </c>
      <c r="C133" s="95" t="s">
        <v>10424</v>
      </c>
      <c r="D133" s="95" t="s">
        <v>10153</v>
      </c>
      <c r="E133" s="95" t="s">
        <v>10594</v>
      </c>
      <c r="F133" s="122">
        <v>752.09889224555286</v>
      </c>
      <c r="G133" s="123">
        <v>-0.26278536341323155</v>
      </c>
      <c r="H133" s="95">
        <v>35</v>
      </c>
      <c r="I133" s="95">
        <v>10</v>
      </c>
      <c r="J133" s="95">
        <v>5.0393528860399135</v>
      </c>
      <c r="K133" s="95">
        <v>100.13730954642672</v>
      </c>
      <c r="L133" s="95">
        <v>77.149701291181046</v>
      </c>
      <c r="M133" s="95">
        <v>20.267693876218114</v>
      </c>
      <c r="N133" s="95">
        <v>3.2875432971730176</v>
      </c>
      <c r="O133" s="95">
        <v>2.9485389501210917</v>
      </c>
      <c r="P133" s="95">
        <v>0.177187461690377</v>
      </c>
      <c r="Q133" s="95">
        <v>0.16181688536154828</v>
      </c>
      <c r="R133" s="95">
        <v>0</v>
      </c>
      <c r="S133" s="95">
        <v>0</v>
      </c>
      <c r="T133" s="95">
        <v>0</v>
      </c>
      <c r="U133" s="95">
        <v>0</v>
      </c>
      <c r="V133" s="95">
        <v>495.98845214525028</v>
      </c>
      <c r="W133" s="95">
        <v>170.20797784207534</v>
      </c>
      <c r="X133" s="95">
        <v>63.169155872774866</v>
      </c>
      <c r="Y133" s="95">
        <v>8.0028359999999985</v>
      </c>
      <c r="Z133" s="95">
        <v>254.60848243040007</v>
      </c>
      <c r="AA133" s="95">
        <v>256.11044010030258</v>
      </c>
      <c r="AB133" s="95">
        <v>0</v>
      </c>
      <c r="AC133" s="95">
        <v>0</v>
      </c>
      <c r="AD133" s="95">
        <v>0</v>
      </c>
      <c r="AE133" s="95">
        <v>0</v>
      </c>
      <c r="AF133" s="95">
        <v>-5.772426184847137</v>
      </c>
      <c r="AG133" s="95">
        <v>0</v>
      </c>
      <c r="AH133" s="95">
        <v>0</v>
      </c>
      <c r="AI133" s="95">
        <v>0</v>
      </c>
      <c r="AJ133" s="95">
        <v>0</v>
      </c>
      <c r="AK133" s="95">
        <v>1.0058990873185583</v>
      </c>
      <c r="AL133" s="95">
        <v>752.09889224555286</v>
      </c>
      <c r="AM133" s="95">
        <v>0</v>
      </c>
      <c r="AN133" s="95">
        <v>0</v>
      </c>
      <c r="AO133" s="95">
        <v>0</v>
      </c>
      <c r="AP133" s="95">
        <v>0</v>
      </c>
      <c r="AQ133" s="95">
        <v>0</v>
      </c>
      <c r="AR133" s="95">
        <v>148.07834180926616</v>
      </c>
      <c r="AS133" s="95">
        <v>3.7567005895267362</v>
      </c>
      <c r="AT133" s="95">
        <v>3.7567005895267362</v>
      </c>
      <c r="AU133" s="95">
        <v>0</v>
      </c>
      <c r="AV133" s="95">
        <v>0</v>
      </c>
      <c r="AW133" s="95">
        <v>5.0765856211545124</v>
      </c>
      <c r="AX133" s="95">
        <v>5.0765856211545124</v>
      </c>
      <c r="AY133" s="95">
        <v>0</v>
      </c>
      <c r="AZ133" s="95">
        <v>0</v>
      </c>
      <c r="BA133" s="95">
        <v>0</v>
      </c>
      <c r="BB133" s="95">
        <v>139.24505559858491</v>
      </c>
      <c r="BC133" s="95">
        <v>0</v>
      </c>
      <c r="BD133" s="95">
        <v>0</v>
      </c>
      <c r="BE133" s="95">
        <v>139.24505559858491</v>
      </c>
      <c r="BF133" s="95">
        <v>0</v>
      </c>
      <c r="BG133" s="95">
        <v>148.07834180926616</v>
      </c>
      <c r="BH133" s="95">
        <v>-108.03209829103642</v>
      </c>
      <c r="BI133" s="95">
        <v>-0.77625293091114367</v>
      </c>
      <c r="BJ133" s="95">
        <v>-0.26278536341323155</v>
      </c>
    </row>
    <row r="134" spans="1:62" x14ac:dyDescent="0.35">
      <c r="A134" s="95" t="s">
        <v>10457</v>
      </c>
      <c r="B134" s="95" t="s">
        <v>10422</v>
      </c>
      <c r="C134" s="95" t="s">
        <v>10424</v>
      </c>
      <c r="D134" s="95" t="s">
        <v>10154</v>
      </c>
      <c r="E134" s="95" t="s">
        <v>10595</v>
      </c>
      <c r="F134" s="125">
        <v>815.2743510937662</v>
      </c>
      <c r="G134" s="123">
        <v>-0.26899493315897993</v>
      </c>
      <c r="H134" s="95">
        <v>35</v>
      </c>
      <c r="I134" s="95">
        <v>10</v>
      </c>
      <c r="J134" s="95">
        <v>5.0392588207179729</v>
      </c>
      <c r="K134" s="95">
        <v>100.13730954642672</v>
      </c>
      <c r="L134" s="95">
        <v>77.225024325078593</v>
      </c>
      <c r="M134" s="95">
        <v>20.219247946546105</v>
      </c>
      <c r="N134" s="95">
        <v>3.2606661929474816</v>
      </c>
      <c r="O134" s="95">
        <v>2.9485389501210917</v>
      </c>
      <c r="P134" s="95">
        <v>0</v>
      </c>
      <c r="Q134" s="95">
        <v>0.31212724282639048</v>
      </c>
      <c r="R134" s="95">
        <v>0</v>
      </c>
      <c r="S134" s="95">
        <v>0</v>
      </c>
      <c r="T134" s="95">
        <v>0</v>
      </c>
      <c r="U134" s="95">
        <v>0</v>
      </c>
      <c r="V134" s="95">
        <v>559.16391099346367</v>
      </c>
      <c r="W134" s="95">
        <v>170.20797784207534</v>
      </c>
      <c r="X134" s="95">
        <v>63.169155872774866</v>
      </c>
      <c r="Y134" s="95">
        <v>6.9331499999999995</v>
      </c>
      <c r="Z134" s="95">
        <v>318.85362727861343</v>
      </c>
      <c r="AA134" s="95">
        <v>256.11044010030253</v>
      </c>
      <c r="AB134" s="95">
        <v>0</v>
      </c>
      <c r="AC134" s="95">
        <v>0</v>
      </c>
      <c r="AD134" s="95">
        <v>0</v>
      </c>
      <c r="AE134" s="95">
        <v>0</v>
      </c>
      <c r="AF134" s="95">
        <v>-5.772426184847137</v>
      </c>
      <c r="AG134" s="95">
        <v>0</v>
      </c>
      <c r="AH134" s="95">
        <v>0</v>
      </c>
      <c r="AI134" s="95">
        <v>0</v>
      </c>
      <c r="AJ134" s="95">
        <v>0</v>
      </c>
      <c r="AK134" s="95">
        <v>0.80322260181319471</v>
      </c>
      <c r="AL134" s="95">
        <v>815.2743510937662</v>
      </c>
      <c r="AM134" s="95">
        <v>0</v>
      </c>
      <c r="AN134" s="95">
        <v>0</v>
      </c>
      <c r="AO134" s="95">
        <v>0</v>
      </c>
      <c r="AP134" s="95">
        <v>0</v>
      </c>
      <c r="AQ134" s="95">
        <v>0</v>
      </c>
      <c r="AR134" s="95">
        <v>190.65939780021756</v>
      </c>
      <c r="AS134" s="95">
        <v>3.7589792639767361</v>
      </c>
      <c r="AT134" s="95">
        <v>3.7589792639767361</v>
      </c>
      <c r="AU134" s="95">
        <v>0</v>
      </c>
      <c r="AV134" s="95">
        <v>0</v>
      </c>
      <c r="AW134" s="95">
        <v>5.0765856211545124</v>
      </c>
      <c r="AX134" s="95">
        <v>5.0765856211545124</v>
      </c>
      <c r="AY134" s="95">
        <v>0</v>
      </c>
      <c r="AZ134" s="95">
        <v>0</v>
      </c>
      <c r="BA134" s="95">
        <v>0</v>
      </c>
      <c r="BB134" s="95">
        <v>181.82383291508631</v>
      </c>
      <c r="BC134" s="95">
        <v>0</v>
      </c>
      <c r="BD134" s="95">
        <v>0</v>
      </c>
      <c r="BE134" s="95">
        <v>181.82383291508631</v>
      </c>
      <c r="BF134" s="95">
        <v>0</v>
      </c>
      <c r="BG134" s="95">
        <v>190.65939780021756</v>
      </c>
      <c r="BH134" s="95">
        <v>-65.451042300084964</v>
      </c>
      <c r="BI134" s="95">
        <v>-0.68779104522173296</v>
      </c>
      <c r="BJ134" s="95">
        <v>-0.26899493315897993</v>
      </c>
    </row>
    <row r="135" spans="1:62" x14ac:dyDescent="0.35">
      <c r="A135" s="95" t="s">
        <v>10457</v>
      </c>
      <c r="B135" s="95" t="s">
        <v>10422</v>
      </c>
      <c r="C135" s="95" t="s">
        <v>10424</v>
      </c>
      <c r="D135" s="95" t="s">
        <v>10155</v>
      </c>
      <c r="E135" s="95" t="s">
        <v>10596</v>
      </c>
      <c r="F135" s="122">
        <v>752.17947307053953</v>
      </c>
      <c r="G135" s="123">
        <v>0.38014973343539976</v>
      </c>
      <c r="H135" s="95">
        <v>35</v>
      </c>
      <c r="I135" s="95">
        <v>10</v>
      </c>
      <c r="J135" s="95">
        <v>5.0389687414989544</v>
      </c>
      <c r="K135" s="95">
        <v>100.13730954642672</v>
      </c>
      <c r="L135" s="95">
        <v>77.706793007782707</v>
      </c>
      <c r="M135" s="95">
        <v>20.069850090314503</v>
      </c>
      <c r="N135" s="95">
        <v>2.9282953664749614</v>
      </c>
      <c r="O135" s="95">
        <v>2.9282953664749614</v>
      </c>
      <c r="P135" s="95">
        <v>0</v>
      </c>
      <c r="Q135" s="95">
        <v>0</v>
      </c>
      <c r="R135" s="95">
        <v>68454.526955292284</v>
      </c>
      <c r="S135" s="95">
        <v>0</v>
      </c>
      <c r="T135" s="95">
        <v>0</v>
      </c>
      <c r="U135" s="95">
        <v>0</v>
      </c>
      <c r="V135" s="95">
        <v>844.54831448350478</v>
      </c>
      <c r="W135" s="95">
        <v>170.20797784207534</v>
      </c>
      <c r="X135" s="95">
        <v>63.169155872774866</v>
      </c>
      <c r="Y135" s="95">
        <v>3.9221819999999985</v>
      </c>
      <c r="Z135" s="95">
        <v>607.24899876865459</v>
      </c>
      <c r="AA135" s="95">
        <v>-92.368841412965253</v>
      </c>
      <c r="AB135" s="95">
        <v>0</v>
      </c>
      <c r="AC135" s="95">
        <v>0</v>
      </c>
      <c r="AD135" s="95">
        <v>0</v>
      </c>
      <c r="AE135" s="95">
        <v>-152.91879141185896</v>
      </c>
      <c r="AF135" s="95">
        <v>-58.871204256410536</v>
      </c>
      <c r="AG135" s="95">
        <v>-142.4617120298457</v>
      </c>
      <c r="AH135" s="95">
        <v>0</v>
      </c>
      <c r="AI135" s="95">
        <v>0</v>
      </c>
      <c r="AJ135" s="95">
        <v>0</v>
      </c>
      <c r="AK135" s="95">
        <v>-0.1521103231133614</v>
      </c>
      <c r="AL135" s="95">
        <v>752.17947307053953</v>
      </c>
      <c r="AM135" s="95">
        <v>152.91879141185896</v>
      </c>
      <c r="AN135" s="95">
        <v>0</v>
      </c>
      <c r="AO135" s="95">
        <v>0</v>
      </c>
      <c r="AP135" s="95">
        <v>0</v>
      </c>
      <c r="AQ135" s="95">
        <v>152.91879141185896</v>
      </c>
      <c r="AR135" s="95">
        <v>482.9021921271754</v>
      </c>
      <c r="AS135" s="95">
        <v>3.7660062542767361</v>
      </c>
      <c r="AT135" s="95">
        <v>3.7660062542767361</v>
      </c>
      <c r="AU135" s="95">
        <v>0</v>
      </c>
      <c r="AV135" s="95">
        <v>0</v>
      </c>
      <c r="AW135" s="95">
        <v>71.007363711375802</v>
      </c>
      <c r="AX135" s="95">
        <v>71.007363711375802</v>
      </c>
      <c r="AY135" s="95">
        <v>0</v>
      </c>
      <c r="AZ135" s="95">
        <v>0</v>
      </c>
      <c r="BA135" s="95">
        <v>0</v>
      </c>
      <c r="BB135" s="95">
        <v>408.12882216152286</v>
      </c>
      <c r="BC135" s="95">
        <v>0</v>
      </c>
      <c r="BD135" s="95">
        <v>0</v>
      </c>
      <c r="BE135" s="95">
        <v>408.12882216152286</v>
      </c>
      <c r="BF135" s="95">
        <v>0</v>
      </c>
      <c r="BG135" s="95">
        <v>635.82098353903439</v>
      </c>
      <c r="BH135" s="95">
        <v>728.18982495199964</v>
      </c>
      <c r="BI135" s="95">
        <v>0.47087904099168515</v>
      </c>
      <c r="BJ135" s="95">
        <v>0.38014973343539976</v>
      </c>
    </row>
    <row r="136" spans="1:62" x14ac:dyDescent="0.35">
      <c r="A136" s="95" t="s">
        <v>10457</v>
      </c>
      <c r="B136" s="95" t="s">
        <v>10422</v>
      </c>
      <c r="C136" s="95" t="s">
        <v>10424</v>
      </c>
      <c r="D136" s="95" t="s">
        <v>10156</v>
      </c>
      <c r="E136" s="95" t="s">
        <v>10597</v>
      </c>
      <c r="F136" s="125">
        <v>1688.9268479936534</v>
      </c>
      <c r="G136" s="123">
        <v>3.7349745079271315E-2</v>
      </c>
      <c r="H136" s="95">
        <v>35</v>
      </c>
      <c r="I136" s="95">
        <v>106.1893648059017</v>
      </c>
      <c r="J136" s="95">
        <v>22.160229962787952</v>
      </c>
      <c r="K136" s="95">
        <v>100.13730954642672</v>
      </c>
      <c r="L136" s="95">
        <v>77.706793007782707</v>
      </c>
      <c r="M136" s="95">
        <v>20.069850090314503</v>
      </c>
      <c r="N136" s="95">
        <v>2.9282953664749614</v>
      </c>
      <c r="O136" s="95">
        <v>2.9282953664749614</v>
      </c>
      <c r="P136" s="95">
        <v>0</v>
      </c>
      <c r="Q136" s="95">
        <v>0</v>
      </c>
      <c r="R136" s="95">
        <v>68454.526955292284</v>
      </c>
      <c r="S136" s="95">
        <v>0</v>
      </c>
      <c r="T136" s="95">
        <v>0</v>
      </c>
      <c r="U136" s="95">
        <v>0</v>
      </c>
      <c r="V136" s="95">
        <v>1746.0044282419808</v>
      </c>
      <c r="W136" s="95">
        <v>170.20797784207534</v>
      </c>
      <c r="X136" s="95">
        <v>63.169155872774866</v>
      </c>
      <c r="Y136" s="95">
        <v>3.9221819999999985</v>
      </c>
      <c r="Z136" s="95">
        <v>1508.7051125271305</v>
      </c>
      <c r="AA136" s="95">
        <v>-57.077580248327422</v>
      </c>
      <c r="AB136" s="95">
        <v>-17.029706750402482</v>
      </c>
      <c r="AC136" s="95">
        <v>0</v>
      </c>
      <c r="AD136" s="95">
        <v>0</v>
      </c>
      <c r="AE136" s="95">
        <v>-135.32076297377722</v>
      </c>
      <c r="AF136" s="95">
        <v>-58.871204256410536</v>
      </c>
      <c r="AG136" s="95">
        <v>-107.73877255288708</v>
      </c>
      <c r="AH136" s="95">
        <v>0</v>
      </c>
      <c r="AI136" s="95">
        <v>0</v>
      </c>
      <c r="AJ136" s="95">
        <v>0</v>
      </c>
      <c r="AK136" s="95">
        <v>-3.7832164665181391E-2</v>
      </c>
      <c r="AL136" s="95">
        <v>1688.9268479936534</v>
      </c>
      <c r="AM136" s="95">
        <v>152.3504697241797</v>
      </c>
      <c r="AN136" s="95">
        <v>17.029706750402482</v>
      </c>
      <c r="AO136" s="95">
        <v>0</v>
      </c>
      <c r="AP136" s="95">
        <v>0</v>
      </c>
      <c r="AQ136" s="95">
        <v>135.32076297377722</v>
      </c>
      <c r="AR136" s="95">
        <v>1197.3580497847236</v>
      </c>
      <c r="AS136" s="95">
        <v>3.7660062542767361</v>
      </c>
      <c r="AT136" s="95">
        <v>3.7660062542767361</v>
      </c>
      <c r="AU136" s="95">
        <v>0</v>
      </c>
      <c r="AV136" s="95">
        <v>0</v>
      </c>
      <c r="AW136" s="95">
        <v>299.70154556486648</v>
      </c>
      <c r="AX136" s="95">
        <v>71.007363711375802</v>
      </c>
      <c r="AY136" s="95">
        <v>95.289242438954474</v>
      </c>
      <c r="AZ136" s="95">
        <v>133.40493941453624</v>
      </c>
      <c r="BA136" s="95">
        <v>0</v>
      </c>
      <c r="BB136" s="95">
        <v>893.89049796558038</v>
      </c>
      <c r="BC136" s="95">
        <v>0</v>
      </c>
      <c r="BD136" s="95">
        <v>0</v>
      </c>
      <c r="BE136" s="95">
        <v>893.89049796558038</v>
      </c>
      <c r="BF136" s="95">
        <v>0</v>
      </c>
      <c r="BG136" s="95">
        <v>1349.7085195089032</v>
      </c>
      <c r="BH136" s="95">
        <v>1406.7860997572307</v>
      </c>
      <c r="BI136" s="95">
        <v>4.181134318848926E-2</v>
      </c>
      <c r="BJ136" s="95">
        <v>3.7349745079271315E-2</v>
      </c>
    </row>
    <row r="137" spans="1:62" x14ac:dyDescent="0.35">
      <c r="A137" s="95" t="s">
        <v>10457</v>
      </c>
      <c r="B137" s="95" t="s">
        <v>10422</v>
      </c>
      <c r="C137" s="95" t="s">
        <v>10546</v>
      </c>
      <c r="D137" s="95" t="s">
        <v>9784</v>
      </c>
      <c r="E137" s="95" t="s">
        <v>10598</v>
      </c>
      <c r="F137" s="122">
        <v>744.78108095981872</v>
      </c>
      <c r="G137" s="123">
        <v>-0.36497185227730367</v>
      </c>
      <c r="H137" s="95">
        <v>35</v>
      </c>
      <c r="I137" s="95">
        <v>10</v>
      </c>
      <c r="J137" s="95">
        <v>5.0393242162841991</v>
      </c>
      <c r="K137" s="95">
        <v>100.13730954642672</v>
      </c>
      <c r="L137" s="95">
        <v>77.19104503224213</v>
      </c>
      <c r="M137" s="95">
        <v>20.252928254410584</v>
      </c>
      <c r="N137" s="95">
        <v>3.2609651779194606</v>
      </c>
      <c r="O137" s="95">
        <v>2.9485389501210917</v>
      </c>
      <c r="P137" s="95">
        <v>0.15060934243682045</v>
      </c>
      <c r="Q137" s="95">
        <v>0.16181688536154828</v>
      </c>
      <c r="R137" s="95">
        <v>0</v>
      </c>
      <c r="S137" s="95">
        <v>0</v>
      </c>
      <c r="T137" s="95">
        <v>0</v>
      </c>
      <c r="U137" s="95">
        <v>3040058.5667890138</v>
      </c>
      <c r="V137" s="95">
        <v>555.70568212174226</v>
      </c>
      <c r="W137" s="95">
        <v>170.20797784207534</v>
      </c>
      <c r="X137" s="95">
        <v>63.169155872774866</v>
      </c>
      <c r="Y137" s="95">
        <v>7.6660829999999995</v>
      </c>
      <c r="Z137" s="95">
        <v>314.66246540689212</v>
      </c>
      <c r="AA137" s="95">
        <v>189.07539883807647</v>
      </c>
      <c r="AB137" s="95">
        <v>0</v>
      </c>
      <c r="AC137" s="95">
        <v>0</v>
      </c>
      <c r="AD137" s="95">
        <v>0</v>
      </c>
      <c r="AE137" s="95">
        <v>0</v>
      </c>
      <c r="AF137" s="95">
        <v>-5.772426184847137</v>
      </c>
      <c r="AG137" s="95">
        <v>0</v>
      </c>
      <c r="AH137" s="95">
        <v>-67.035041262226159</v>
      </c>
      <c r="AI137" s="95">
        <v>0</v>
      </c>
      <c r="AJ137" s="95">
        <v>0</v>
      </c>
      <c r="AK137" s="95">
        <v>0.60088323084096418</v>
      </c>
      <c r="AL137" s="95">
        <v>744.78108095981872</v>
      </c>
      <c r="AM137" s="95">
        <v>0</v>
      </c>
      <c r="AN137" s="95">
        <v>0</v>
      </c>
      <c r="AO137" s="95">
        <v>0</v>
      </c>
      <c r="AP137" s="95">
        <v>0</v>
      </c>
      <c r="AQ137" s="95">
        <v>0</v>
      </c>
      <c r="AR137" s="95">
        <v>66.913733585971102</v>
      </c>
      <c r="AS137" s="95">
        <v>3.757395096689236</v>
      </c>
      <c r="AT137" s="95">
        <v>3.757395096689236</v>
      </c>
      <c r="AU137" s="95">
        <v>0</v>
      </c>
      <c r="AV137" s="95">
        <v>0</v>
      </c>
      <c r="AW137" s="95">
        <v>5.0765856211545124</v>
      </c>
      <c r="AX137" s="95">
        <v>5.0765856211545124</v>
      </c>
      <c r="AY137" s="95">
        <v>0</v>
      </c>
      <c r="AZ137" s="95">
        <v>0</v>
      </c>
      <c r="BA137" s="95">
        <v>0</v>
      </c>
      <c r="BB137" s="95">
        <v>58.079752868127358</v>
      </c>
      <c r="BC137" s="95">
        <v>0</v>
      </c>
      <c r="BD137" s="95">
        <v>0</v>
      </c>
      <c r="BE137" s="95">
        <v>58.079752868127358</v>
      </c>
      <c r="BF137" s="95">
        <v>0</v>
      </c>
      <c r="BG137" s="95">
        <v>66.913733585971102</v>
      </c>
      <c r="BH137" s="95">
        <v>-122.16166525210537</v>
      </c>
      <c r="BI137" s="95">
        <v>-0.86385940664228855</v>
      </c>
      <c r="BJ137" s="95">
        <v>-0.36497185227730367</v>
      </c>
    </row>
    <row r="138" spans="1:62" x14ac:dyDescent="0.35">
      <c r="A138" s="95" t="s">
        <v>10457</v>
      </c>
      <c r="B138" s="95" t="s">
        <v>10422</v>
      </c>
      <c r="C138" s="95" t="s">
        <v>10426</v>
      </c>
      <c r="D138" s="95" t="s">
        <v>10150</v>
      </c>
      <c r="E138" s="95" t="s">
        <v>10599</v>
      </c>
      <c r="F138" s="122">
        <v>752.51610687141226</v>
      </c>
      <c r="G138" s="123">
        <v>-0.32142608325938138</v>
      </c>
      <c r="H138" s="95">
        <v>35</v>
      </c>
      <c r="I138" s="95">
        <v>10</v>
      </c>
      <c r="J138" s="95">
        <v>5.0379816161001818</v>
      </c>
      <c r="K138" s="95">
        <v>96.708830880828415</v>
      </c>
      <c r="L138" s="95">
        <v>74.556475404800338</v>
      </c>
      <c r="M138" s="95">
        <v>19.561456490427808</v>
      </c>
      <c r="N138" s="95">
        <v>3.1585279037456941</v>
      </c>
      <c r="O138" s="95">
        <v>2.8567984548145811</v>
      </c>
      <c r="P138" s="95">
        <v>0.14545281366923832</v>
      </c>
      <c r="Q138" s="95">
        <v>0.15627663526187469</v>
      </c>
      <c r="R138" s="95">
        <v>0</v>
      </c>
      <c r="S138" s="95">
        <v>11743.894903311926</v>
      </c>
      <c r="T138" s="95">
        <v>0</v>
      </c>
      <c r="U138" s="95">
        <v>0</v>
      </c>
      <c r="V138" s="95">
        <v>555.70568212174226</v>
      </c>
      <c r="W138" s="95">
        <v>170.20797784207534</v>
      </c>
      <c r="X138" s="95">
        <v>63.169155872774866</v>
      </c>
      <c r="Y138" s="95">
        <v>7.6660829999999995</v>
      </c>
      <c r="Z138" s="95">
        <v>314.66246540689212</v>
      </c>
      <c r="AA138" s="95">
        <v>196.81042474967001</v>
      </c>
      <c r="AB138" s="95">
        <v>0</v>
      </c>
      <c r="AC138" s="95">
        <v>0</v>
      </c>
      <c r="AD138" s="95">
        <v>0</v>
      </c>
      <c r="AE138" s="95">
        <v>-41.255883428571423</v>
      </c>
      <c r="AF138" s="95">
        <v>-5.9365581069083593</v>
      </c>
      <c r="AG138" s="95">
        <v>0</v>
      </c>
      <c r="AH138" s="95">
        <v>0</v>
      </c>
      <c r="AI138" s="95">
        <v>0</v>
      </c>
      <c r="AJ138" s="95">
        <v>0</v>
      </c>
      <c r="AK138" s="95">
        <v>0.62546520918906912</v>
      </c>
      <c r="AL138" s="95">
        <v>752.51610687141226</v>
      </c>
      <c r="AM138" s="95">
        <v>41.255883428571423</v>
      </c>
      <c r="AN138" s="95">
        <v>0</v>
      </c>
      <c r="AO138" s="95">
        <v>0</v>
      </c>
      <c r="AP138" s="95">
        <v>0</v>
      </c>
      <c r="AQ138" s="95">
        <v>41.255883428571423</v>
      </c>
      <c r="AR138" s="95">
        <v>63.338701906714618</v>
      </c>
      <c r="AS138" s="95">
        <v>3.7573004457736676</v>
      </c>
      <c r="AT138" s="95">
        <v>3.7573004457736676</v>
      </c>
      <c r="AU138" s="95">
        <v>0</v>
      </c>
      <c r="AV138" s="95">
        <v>0</v>
      </c>
      <c r="AW138" s="95">
        <v>5.1977841542886214</v>
      </c>
      <c r="AX138" s="95">
        <v>5.1977841542886214</v>
      </c>
      <c r="AY138" s="95">
        <v>0</v>
      </c>
      <c r="AZ138" s="95">
        <v>0</v>
      </c>
      <c r="BA138" s="95">
        <v>0</v>
      </c>
      <c r="BB138" s="95">
        <v>54.383617306652326</v>
      </c>
      <c r="BC138" s="95">
        <v>0</v>
      </c>
      <c r="BD138" s="95">
        <v>0</v>
      </c>
      <c r="BE138" s="95">
        <v>54.383617306652326</v>
      </c>
      <c r="BF138" s="95">
        <v>0</v>
      </c>
      <c r="BG138" s="95">
        <v>104.59458533528604</v>
      </c>
      <c r="BH138" s="95">
        <v>-92.215839414383964</v>
      </c>
      <c r="BI138" s="95">
        <v>-0.7686913166096937</v>
      </c>
      <c r="BJ138" s="95">
        <v>-0.32142608325938138</v>
      </c>
    </row>
    <row r="139" spans="1:62" x14ac:dyDescent="0.35">
      <c r="A139" s="95" t="s">
        <v>10457</v>
      </c>
      <c r="B139" s="95" t="s">
        <v>10422</v>
      </c>
      <c r="C139" s="95" t="s">
        <v>10426</v>
      </c>
      <c r="D139" s="95" t="s">
        <v>10151</v>
      </c>
      <c r="E139" s="95" t="s">
        <v>10600</v>
      </c>
      <c r="F139" s="125">
        <v>1001.849169917679</v>
      </c>
      <c r="G139" s="123">
        <v>-0.53796096963718787</v>
      </c>
      <c r="H139" s="95">
        <v>35</v>
      </c>
      <c r="I139" s="95">
        <v>10</v>
      </c>
      <c r="J139" s="95">
        <v>5.0379816161001818</v>
      </c>
      <c r="K139" s="95">
        <v>96.708830880828415</v>
      </c>
      <c r="L139" s="95">
        <v>74.556475404800338</v>
      </c>
      <c r="M139" s="95">
        <v>19.561456490427808</v>
      </c>
      <c r="N139" s="95">
        <v>3.1585279037456941</v>
      </c>
      <c r="O139" s="95">
        <v>2.8567984548145811</v>
      </c>
      <c r="P139" s="95">
        <v>0.14545281366923832</v>
      </c>
      <c r="Q139" s="95">
        <v>0.15627663526187469</v>
      </c>
      <c r="R139" s="95">
        <v>0</v>
      </c>
      <c r="S139" s="95">
        <v>0</v>
      </c>
      <c r="T139" s="95">
        <v>2935.9737258279815</v>
      </c>
      <c r="U139" s="95">
        <v>0</v>
      </c>
      <c r="V139" s="95">
        <v>555.70568212174226</v>
      </c>
      <c r="W139" s="95">
        <v>170.20797784207534</v>
      </c>
      <c r="X139" s="95">
        <v>63.169155872774866</v>
      </c>
      <c r="Y139" s="95">
        <v>7.6660829999999995</v>
      </c>
      <c r="Z139" s="95">
        <v>314.66246540689212</v>
      </c>
      <c r="AA139" s="95">
        <v>446.14348779593672</v>
      </c>
      <c r="AB139" s="95">
        <v>0</v>
      </c>
      <c r="AC139" s="95">
        <v>179.18712160829676</v>
      </c>
      <c r="AD139" s="95">
        <v>71.370280443518595</v>
      </c>
      <c r="AE139" s="95">
        <v>0</v>
      </c>
      <c r="AF139" s="95">
        <v>-5.9365581069083593</v>
      </c>
      <c r="AG139" s="95">
        <v>0</v>
      </c>
      <c r="AH139" s="95">
        <v>-42.480222434120201</v>
      </c>
      <c r="AI139" s="95">
        <v>0</v>
      </c>
      <c r="AJ139" s="95">
        <v>0</v>
      </c>
      <c r="AK139" s="95">
        <v>1.4178478110473889</v>
      </c>
      <c r="AL139" s="95">
        <v>1001.849169917679</v>
      </c>
      <c r="AM139" s="95">
        <v>0</v>
      </c>
      <c r="AN139" s="95">
        <v>0</v>
      </c>
      <c r="AO139" s="95">
        <v>0</v>
      </c>
      <c r="AP139" s="95">
        <v>0</v>
      </c>
      <c r="AQ139" s="95">
        <v>0</v>
      </c>
      <c r="AR139" s="95">
        <v>56.850202323702405</v>
      </c>
      <c r="AS139" s="95">
        <v>3.7573004457736676</v>
      </c>
      <c r="AT139" s="95">
        <v>3.7573004457736676</v>
      </c>
      <c r="AU139" s="95">
        <v>0</v>
      </c>
      <c r="AV139" s="95">
        <v>0</v>
      </c>
      <c r="AW139" s="95">
        <v>5.1977841542886214</v>
      </c>
      <c r="AX139" s="95">
        <v>5.1977841542886214</v>
      </c>
      <c r="AY139" s="95">
        <v>0</v>
      </c>
      <c r="AZ139" s="95">
        <v>0</v>
      </c>
      <c r="BA139" s="95">
        <v>0</v>
      </c>
      <c r="BB139" s="95">
        <v>47.895117723640119</v>
      </c>
      <c r="BC139" s="95">
        <v>0</v>
      </c>
      <c r="BD139" s="95">
        <v>0</v>
      </c>
      <c r="BE139" s="95">
        <v>47.895117723640119</v>
      </c>
      <c r="BF139" s="95">
        <v>0</v>
      </c>
      <c r="BG139" s="95">
        <v>56.850202323702405</v>
      </c>
      <c r="BH139" s="95">
        <v>-389.29328547223429</v>
      </c>
      <c r="BI139" s="95">
        <v>-1.7128059750698232</v>
      </c>
      <c r="BJ139" s="95">
        <v>-0.53796096963718787</v>
      </c>
    </row>
    <row r="140" spans="1:62" x14ac:dyDescent="0.35">
      <c r="A140" s="95" t="s">
        <v>10457</v>
      </c>
      <c r="B140" s="95" t="s">
        <v>10422</v>
      </c>
      <c r="C140" s="95" t="s">
        <v>10426</v>
      </c>
      <c r="D140" s="95" t="s">
        <v>10152</v>
      </c>
      <c r="E140" s="95" t="s">
        <v>10601</v>
      </c>
      <c r="F140" s="122">
        <v>724.36045242703688</v>
      </c>
      <c r="G140" s="123">
        <v>-0.34840960039130303</v>
      </c>
      <c r="H140" s="95">
        <v>35</v>
      </c>
      <c r="I140" s="95">
        <v>10</v>
      </c>
      <c r="J140" s="95">
        <v>5.0379816161001818</v>
      </c>
      <c r="K140" s="95">
        <v>96.708830880828415</v>
      </c>
      <c r="L140" s="95">
        <v>74.556475404800338</v>
      </c>
      <c r="M140" s="95">
        <v>19.561456490427808</v>
      </c>
      <c r="N140" s="95">
        <v>3.1585279037456941</v>
      </c>
      <c r="O140" s="95">
        <v>2.8567984548145811</v>
      </c>
      <c r="P140" s="95">
        <v>0.14545281366923832</v>
      </c>
      <c r="Q140" s="95">
        <v>0.15627663526187469</v>
      </c>
      <c r="R140" s="95">
        <v>0</v>
      </c>
      <c r="S140" s="95">
        <v>0</v>
      </c>
      <c r="T140" s="95">
        <v>0</v>
      </c>
      <c r="U140" s="95">
        <v>2935973.7258279817</v>
      </c>
      <c r="V140" s="95">
        <v>555.70568212174226</v>
      </c>
      <c r="W140" s="95">
        <v>170.20797784207534</v>
      </c>
      <c r="X140" s="95">
        <v>63.169155872774866</v>
      </c>
      <c r="Y140" s="95">
        <v>7.6660829999999995</v>
      </c>
      <c r="Z140" s="95">
        <v>314.66246540689212</v>
      </c>
      <c r="AA140" s="95">
        <v>168.65477030529462</v>
      </c>
      <c r="AB140" s="95">
        <v>0</v>
      </c>
      <c r="AC140" s="95">
        <v>0</v>
      </c>
      <c r="AD140" s="95">
        <v>0</v>
      </c>
      <c r="AE140" s="95">
        <v>0</v>
      </c>
      <c r="AF140" s="95">
        <v>-5.9365581069083593</v>
      </c>
      <c r="AG140" s="95">
        <v>0</v>
      </c>
      <c r="AH140" s="95">
        <v>-69.411537872946795</v>
      </c>
      <c r="AI140" s="95">
        <v>0</v>
      </c>
      <c r="AJ140" s="95">
        <v>0</v>
      </c>
      <c r="AK140" s="95">
        <v>0.53598629911961704</v>
      </c>
      <c r="AL140" s="95">
        <v>724.36045242703688</v>
      </c>
      <c r="AM140" s="95">
        <v>0</v>
      </c>
      <c r="AN140" s="95">
        <v>0</v>
      </c>
      <c r="AO140" s="95">
        <v>0</v>
      </c>
      <c r="AP140" s="95">
        <v>0</v>
      </c>
      <c r="AQ140" s="95">
        <v>0</v>
      </c>
      <c r="AR140" s="95">
        <v>65.943099942819345</v>
      </c>
      <c r="AS140" s="95">
        <v>3.7573004457736676</v>
      </c>
      <c r="AT140" s="95">
        <v>3.7573004457736676</v>
      </c>
      <c r="AU140" s="95">
        <v>0</v>
      </c>
      <c r="AV140" s="95">
        <v>0</v>
      </c>
      <c r="AW140" s="95">
        <v>5.1977841542886214</v>
      </c>
      <c r="AX140" s="95">
        <v>5.1977841542886214</v>
      </c>
      <c r="AY140" s="95">
        <v>0</v>
      </c>
      <c r="AZ140" s="95">
        <v>0</v>
      </c>
      <c r="BA140" s="95">
        <v>0</v>
      </c>
      <c r="BB140" s="95">
        <v>56.988015342757052</v>
      </c>
      <c r="BC140" s="95">
        <v>0</v>
      </c>
      <c r="BD140" s="95">
        <v>0</v>
      </c>
      <c r="BE140" s="95">
        <v>56.988015342757052</v>
      </c>
      <c r="BF140" s="95">
        <v>0</v>
      </c>
      <c r="BG140" s="95">
        <v>65.943099942819345</v>
      </c>
      <c r="BH140" s="95">
        <v>-102.71167036247527</v>
      </c>
      <c r="BI140" s="95">
        <v>-0.80204715692105422</v>
      </c>
      <c r="BJ140" s="95">
        <v>-0.34840960039130303</v>
      </c>
    </row>
    <row r="141" spans="1:62" x14ac:dyDescent="0.35">
      <c r="A141" s="95" t="s">
        <v>10457</v>
      </c>
      <c r="B141" s="95" t="s">
        <v>10422</v>
      </c>
      <c r="C141" s="95" t="s">
        <v>10426</v>
      </c>
      <c r="D141" s="95" t="s">
        <v>10153</v>
      </c>
      <c r="E141" s="95" t="s">
        <v>10602</v>
      </c>
      <c r="F141" s="122">
        <v>734.05476032349168</v>
      </c>
      <c r="G141" s="123">
        <v>-0.24658046894768895</v>
      </c>
      <c r="H141" s="95">
        <v>35</v>
      </c>
      <c r="I141" s="95">
        <v>10</v>
      </c>
      <c r="J141" s="95">
        <v>5.0380093042672529</v>
      </c>
      <c r="K141" s="95">
        <v>96.708830880828415</v>
      </c>
      <c r="L141" s="95">
        <v>74.51654718144016</v>
      </c>
      <c r="M141" s="95">
        <v>19.575716570199305</v>
      </c>
      <c r="N141" s="95">
        <v>3.1841960473343831</v>
      </c>
      <c r="O141" s="95">
        <v>2.8567984548145811</v>
      </c>
      <c r="P141" s="95">
        <v>0.17112095725792748</v>
      </c>
      <c r="Q141" s="95">
        <v>0.15627663526187469</v>
      </c>
      <c r="R141" s="95">
        <v>0</v>
      </c>
      <c r="S141" s="95">
        <v>0</v>
      </c>
      <c r="T141" s="95">
        <v>0</v>
      </c>
      <c r="U141" s="95">
        <v>0</v>
      </c>
      <c r="V141" s="95">
        <v>495.98845214525028</v>
      </c>
      <c r="W141" s="95">
        <v>170.20797784207534</v>
      </c>
      <c r="X141" s="95">
        <v>63.169155872774866</v>
      </c>
      <c r="Y141" s="95">
        <v>8.0028359999999985</v>
      </c>
      <c r="Z141" s="95">
        <v>254.60848243040007</v>
      </c>
      <c r="AA141" s="95">
        <v>238.0663081782414</v>
      </c>
      <c r="AB141" s="95">
        <v>0</v>
      </c>
      <c r="AC141" s="95">
        <v>0</v>
      </c>
      <c r="AD141" s="95">
        <v>0</v>
      </c>
      <c r="AE141" s="95">
        <v>0</v>
      </c>
      <c r="AF141" s="95">
        <v>-5.9365581069083593</v>
      </c>
      <c r="AG141" s="95">
        <v>0</v>
      </c>
      <c r="AH141" s="95">
        <v>0</v>
      </c>
      <c r="AI141" s="95">
        <v>0</v>
      </c>
      <c r="AJ141" s="95">
        <v>0</v>
      </c>
      <c r="AK141" s="95">
        <v>0.93502897431282306</v>
      </c>
      <c r="AL141" s="95">
        <v>734.05476032349168</v>
      </c>
      <c r="AM141" s="95">
        <v>0</v>
      </c>
      <c r="AN141" s="95">
        <v>0</v>
      </c>
      <c r="AO141" s="95">
        <v>0</v>
      </c>
      <c r="AP141" s="95">
        <v>0</v>
      </c>
      <c r="AQ141" s="95">
        <v>0</v>
      </c>
      <c r="AR141" s="95">
        <v>146.67122357479147</v>
      </c>
      <c r="AS141" s="95">
        <v>3.7566059386111683</v>
      </c>
      <c r="AT141" s="95">
        <v>3.7566059386111683</v>
      </c>
      <c r="AU141" s="95">
        <v>0</v>
      </c>
      <c r="AV141" s="95">
        <v>0</v>
      </c>
      <c r="AW141" s="95">
        <v>5.1977841542886214</v>
      </c>
      <c r="AX141" s="95">
        <v>5.1977841542886214</v>
      </c>
      <c r="AY141" s="95">
        <v>0</v>
      </c>
      <c r="AZ141" s="95">
        <v>0</v>
      </c>
      <c r="BA141" s="95">
        <v>0</v>
      </c>
      <c r="BB141" s="95">
        <v>137.71683348189168</v>
      </c>
      <c r="BC141" s="95">
        <v>0</v>
      </c>
      <c r="BD141" s="95">
        <v>0</v>
      </c>
      <c r="BE141" s="95">
        <v>137.71683348189168</v>
      </c>
      <c r="BF141" s="95">
        <v>0</v>
      </c>
      <c r="BG141" s="95">
        <v>146.67122357479147</v>
      </c>
      <c r="BH141" s="95">
        <v>-91.395084603449931</v>
      </c>
      <c r="BI141" s="95">
        <v>-0.7109094139600366</v>
      </c>
      <c r="BJ141" s="95">
        <v>-0.24658046894768895</v>
      </c>
    </row>
    <row r="142" spans="1:62" x14ac:dyDescent="0.35">
      <c r="A142" s="95" t="s">
        <v>10457</v>
      </c>
      <c r="B142" s="95" t="s">
        <v>10422</v>
      </c>
      <c r="C142" s="95" t="s">
        <v>10426</v>
      </c>
      <c r="D142" s="95" t="s">
        <v>10154</v>
      </c>
      <c r="E142" s="95" t="s">
        <v>10603</v>
      </c>
      <c r="F142" s="122">
        <v>797.23021917170502</v>
      </c>
      <c r="G142" s="123">
        <v>-0.25421471868148271</v>
      </c>
      <c r="H142" s="95">
        <v>35</v>
      </c>
      <c r="I142" s="95">
        <v>10</v>
      </c>
      <c r="J142" s="95">
        <v>5.0379184595326292</v>
      </c>
      <c r="K142" s="95">
        <v>96.708830880828415</v>
      </c>
      <c r="L142" s="95">
        <v>74.589291322256628</v>
      </c>
      <c r="M142" s="95">
        <v>19.528929321363314</v>
      </c>
      <c r="N142" s="95">
        <v>3.158239155353892</v>
      </c>
      <c r="O142" s="95">
        <v>2.8567984548145811</v>
      </c>
      <c r="P142" s="95">
        <v>0</v>
      </c>
      <c r="Q142" s="95">
        <v>0.3014407005393106</v>
      </c>
      <c r="R142" s="95">
        <v>0</v>
      </c>
      <c r="S142" s="95">
        <v>0</v>
      </c>
      <c r="T142" s="95">
        <v>0</v>
      </c>
      <c r="U142" s="95">
        <v>0</v>
      </c>
      <c r="V142" s="95">
        <v>559.16391099346367</v>
      </c>
      <c r="W142" s="95">
        <v>170.20797784207534</v>
      </c>
      <c r="X142" s="95">
        <v>63.169155872774866</v>
      </c>
      <c r="Y142" s="95">
        <v>6.9331499999999995</v>
      </c>
      <c r="Z142" s="95">
        <v>318.85362727861343</v>
      </c>
      <c r="AA142" s="95">
        <v>238.06630817824134</v>
      </c>
      <c r="AB142" s="95">
        <v>0</v>
      </c>
      <c r="AC142" s="95">
        <v>0</v>
      </c>
      <c r="AD142" s="95">
        <v>0</v>
      </c>
      <c r="AE142" s="95">
        <v>0</v>
      </c>
      <c r="AF142" s="95">
        <v>-5.9365581069083593</v>
      </c>
      <c r="AG142" s="95">
        <v>0</v>
      </c>
      <c r="AH142" s="95">
        <v>0</v>
      </c>
      <c r="AI142" s="95">
        <v>0</v>
      </c>
      <c r="AJ142" s="95">
        <v>0</v>
      </c>
      <c r="AK142" s="95">
        <v>0.74663195840083596</v>
      </c>
      <c r="AL142" s="95">
        <v>797.23021917170502</v>
      </c>
      <c r="AM142" s="95">
        <v>0</v>
      </c>
      <c r="AN142" s="95">
        <v>0</v>
      </c>
      <c r="AO142" s="95">
        <v>0</v>
      </c>
      <c r="AP142" s="95">
        <v>0</v>
      </c>
      <c r="AQ142" s="95">
        <v>0</v>
      </c>
      <c r="AR142" s="95">
        <v>189.25227956574298</v>
      </c>
      <c r="AS142" s="95">
        <v>3.7588846130611677</v>
      </c>
      <c r="AT142" s="95">
        <v>3.7588846130611677</v>
      </c>
      <c r="AU142" s="95">
        <v>0</v>
      </c>
      <c r="AV142" s="95">
        <v>0</v>
      </c>
      <c r="AW142" s="95">
        <v>5.1977841542886214</v>
      </c>
      <c r="AX142" s="95">
        <v>5.1977841542886214</v>
      </c>
      <c r="AY142" s="95">
        <v>0</v>
      </c>
      <c r="AZ142" s="95">
        <v>0</v>
      </c>
      <c r="BA142" s="95">
        <v>0</v>
      </c>
      <c r="BB142" s="95">
        <v>180.2956107983932</v>
      </c>
      <c r="BC142" s="95">
        <v>0</v>
      </c>
      <c r="BD142" s="95">
        <v>0</v>
      </c>
      <c r="BE142" s="95">
        <v>180.2956107983932</v>
      </c>
      <c r="BF142" s="95">
        <v>0</v>
      </c>
      <c r="BG142" s="95">
        <v>189.25227956574298</v>
      </c>
      <c r="BH142" s="95">
        <v>-48.814028612498362</v>
      </c>
      <c r="BI142" s="95">
        <v>-0.63561345568141003</v>
      </c>
      <c r="BJ142" s="95">
        <v>-0.25421471868148271</v>
      </c>
    </row>
    <row r="143" spans="1:62" x14ac:dyDescent="0.35">
      <c r="A143" s="95" t="s">
        <v>10457</v>
      </c>
      <c r="B143" s="95" t="s">
        <v>10422</v>
      </c>
      <c r="C143" s="95" t="s">
        <v>10426</v>
      </c>
      <c r="D143" s="95" t="s">
        <v>10155</v>
      </c>
      <c r="E143" s="95" t="s">
        <v>10604</v>
      </c>
      <c r="F143" s="122">
        <v>733.10072779279733</v>
      </c>
      <c r="G143" s="123">
        <v>0.42142144782528551</v>
      </c>
      <c r="H143" s="95">
        <v>35</v>
      </c>
      <c r="I143" s="95">
        <v>10</v>
      </c>
      <c r="J143" s="95">
        <v>5.0376383119806265</v>
      </c>
      <c r="K143" s="95">
        <v>96.708830880828415</v>
      </c>
      <c r="L143" s="95">
        <v>75.054557213840411</v>
      </c>
      <c r="M143" s="95">
        <v>19.384646515307278</v>
      </c>
      <c r="N143" s="95">
        <v>2.8372560698261409</v>
      </c>
      <c r="O143" s="95">
        <v>2.8372560698261409</v>
      </c>
      <c r="P143" s="95">
        <v>0</v>
      </c>
      <c r="Q143" s="95">
        <v>0</v>
      </c>
      <c r="R143" s="95">
        <v>66111.803647135777</v>
      </c>
      <c r="S143" s="95">
        <v>0</v>
      </c>
      <c r="T143" s="95">
        <v>0</v>
      </c>
      <c r="U143" s="95">
        <v>0</v>
      </c>
      <c r="V143" s="95">
        <v>844.54831448350478</v>
      </c>
      <c r="W143" s="95">
        <v>170.20797784207534</v>
      </c>
      <c r="X143" s="95">
        <v>63.169155872774866</v>
      </c>
      <c r="Y143" s="95">
        <v>3.9221819999999985</v>
      </c>
      <c r="Z143" s="95">
        <v>607.24899876865459</v>
      </c>
      <c r="AA143" s="95">
        <v>-111.44758669070745</v>
      </c>
      <c r="AB143" s="95">
        <v>0</v>
      </c>
      <c r="AC143" s="95">
        <v>0</v>
      </c>
      <c r="AD143" s="95">
        <v>0</v>
      </c>
      <c r="AE143" s="95">
        <v>-158.16822586191057</v>
      </c>
      <c r="AF143" s="95">
        <v>-59.043055205044581</v>
      </c>
      <c r="AG143" s="95">
        <v>-138.23917190890219</v>
      </c>
      <c r="AH143" s="95">
        <v>0</v>
      </c>
      <c r="AI143" s="95">
        <v>0</v>
      </c>
      <c r="AJ143" s="95">
        <v>0</v>
      </c>
      <c r="AK143" s="95">
        <v>-0.18352864626651441</v>
      </c>
      <c r="AL143" s="95">
        <v>733.10072779279733</v>
      </c>
      <c r="AM143" s="95">
        <v>158.16822586191057</v>
      </c>
      <c r="AN143" s="95">
        <v>0</v>
      </c>
      <c r="AO143" s="95">
        <v>0</v>
      </c>
      <c r="AP143" s="95">
        <v>0</v>
      </c>
      <c r="AQ143" s="95">
        <v>158.16822586191057</v>
      </c>
      <c r="AR143" s="95">
        <v>481.57755632424772</v>
      </c>
      <c r="AS143" s="95">
        <v>3.7659116033611673</v>
      </c>
      <c r="AT143" s="95">
        <v>3.7659116033611673</v>
      </c>
      <c r="AU143" s="95">
        <v>0</v>
      </c>
      <c r="AV143" s="95">
        <v>0</v>
      </c>
      <c r="AW143" s="95">
        <v>71.115342940656333</v>
      </c>
      <c r="AX143" s="95">
        <v>71.115342940656333</v>
      </c>
      <c r="AY143" s="95">
        <v>0</v>
      </c>
      <c r="AZ143" s="95">
        <v>0</v>
      </c>
      <c r="BA143" s="95">
        <v>0</v>
      </c>
      <c r="BB143" s="95">
        <v>406.69630178023021</v>
      </c>
      <c r="BC143" s="95">
        <v>0</v>
      </c>
      <c r="BD143" s="95">
        <v>0</v>
      </c>
      <c r="BE143" s="95">
        <v>406.69630178023021</v>
      </c>
      <c r="BF143" s="95">
        <v>0</v>
      </c>
      <c r="BG143" s="95">
        <v>639.74578218615829</v>
      </c>
      <c r="BH143" s="95">
        <v>751.19336887686575</v>
      </c>
      <c r="BI143" s="95">
        <v>0.50876060847308302</v>
      </c>
      <c r="BJ143" s="95">
        <v>0.42142144782528551</v>
      </c>
    </row>
    <row r="144" spans="1:62" x14ac:dyDescent="0.35">
      <c r="A144" s="95" t="s">
        <v>10457</v>
      </c>
      <c r="B144" s="95" t="s">
        <v>10422</v>
      </c>
      <c r="C144" s="95" t="s">
        <v>10426</v>
      </c>
      <c r="D144" s="95" t="s">
        <v>10156</v>
      </c>
      <c r="E144" s="95" t="s">
        <v>10605</v>
      </c>
      <c r="F144" s="125">
        <v>1670.6940186754859</v>
      </c>
      <c r="G144" s="123">
        <v>5.2599399299013846E-2</v>
      </c>
      <c r="H144" s="95">
        <v>35</v>
      </c>
      <c r="I144" s="95">
        <v>103.11174398878944</v>
      </c>
      <c r="J144" s="95">
        <v>22.0109750256082</v>
      </c>
      <c r="K144" s="95">
        <v>96.708830880828415</v>
      </c>
      <c r="L144" s="95">
        <v>75.054557213840411</v>
      </c>
      <c r="M144" s="95">
        <v>19.384646515307278</v>
      </c>
      <c r="N144" s="95">
        <v>2.8372560698261409</v>
      </c>
      <c r="O144" s="95">
        <v>2.8372560698261409</v>
      </c>
      <c r="P144" s="95">
        <v>0</v>
      </c>
      <c r="Q144" s="95">
        <v>0</v>
      </c>
      <c r="R144" s="95">
        <v>66111.803647135777</v>
      </c>
      <c r="S144" s="95">
        <v>0</v>
      </c>
      <c r="T144" s="95">
        <v>0</v>
      </c>
      <c r="U144" s="95">
        <v>0</v>
      </c>
      <c r="V144" s="95">
        <v>1745.9320426720537</v>
      </c>
      <c r="W144" s="95">
        <v>170.20797784207534</v>
      </c>
      <c r="X144" s="95">
        <v>63.169155872774866</v>
      </c>
      <c r="Y144" s="95">
        <v>3.9221819999999985</v>
      </c>
      <c r="Z144" s="95">
        <v>1508.6327269572034</v>
      </c>
      <c r="AA144" s="95">
        <v>-75.23802399656779</v>
      </c>
      <c r="AB144" s="95">
        <v>-16.957321180475432</v>
      </c>
      <c r="AC144" s="95">
        <v>0</v>
      </c>
      <c r="AD144" s="95">
        <v>0</v>
      </c>
      <c r="AE144" s="95">
        <v>-139.52457599640059</v>
      </c>
      <c r="AF144" s="95">
        <v>-59.043055205044581</v>
      </c>
      <c r="AG144" s="95">
        <v>-103.71593789979698</v>
      </c>
      <c r="AH144" s="95">
        <v>0</v>
      </c>
      <c r="AI144" s="95">
        <v>0</v>
      </c>
      <c r="AJ144" s="95">
        <v>0</v>
      </c>
      <c r="AK144" s="95">
        <v>-4.9871663693997356E-2</v>
      </c>
      <c r="AL144" s="95">
        <v>1670.6940186754859</v>
      </c>
      <c r="AM144" s="95">
        <v>156.48189717687603</v>
      </c>
      <c r="AN144" s="95">
        <v>16.957321180475432</v>
      </c>
      <c r="AO144" s="95">
        <v>0</v>
      </c>
      <c r="AP144" s="95">
        <v>0</v>
      </c>
      <c r="AQ144" s="95">
        <v>139.52457599640059</v>
      </c>
      <c r="AR144" s="95">
        <v>1199.7903075785457</v>
      </c>
      <c r="AS144" s="95">
        <v>3.7659116033611673</v>
      </c>
      <c r="AT144" s="95">
        <v>3.7659116033611673</v>
      </c>
      <c r="AU144" s="95">
        <v>0</v>
      </c>
      <c r="AV144" s="95">
        <v>0</v>
      </c>
      <c r="AW144" s="95">
        <v>307.43490540138947</v>
      </c>
      <c r="AX144" s="95">
        <v>71.115342940656333</v>
      </c>
      <c r="AY144" s="95">
        <v>98.466484358638809</v>
      </c>
      <c r="AZ144" s="95">
        <v>137.85307810209434</v>
      </c>
      <c r="BA144" s="95">
        <v>0</v>
      </c>
      <c r="BB144" s="95">
        <v>888.58949057379505</v>
      </c>
      <c r="BC144" s="95">
        <v>0</v>
      </c>
      <c r="BD144" s="95">
        <v>0</v>
      </c>
      <c r="BE144" s="95">
        <v>888.58949057379505</v>
      </c>
      <c r="BF144" s="95">
        <v>0</v>
      </c>
      <c r="BG144" s="95">
        <v>1356.2722047554216</v>
      </c>
      <c r="BH144" s="95">
        <v>1431.5102287519894</v>
      </c>
      <c r="BI144" s="95">
        <v>5.8249764985562905E-2</v>
      </c>
      <c r="BJ144" s="95">
        <v>5.2599399299013846E-2</v>
      </c>
    </row>
    <row r="145" spans="1:62" x14ac:dyDescent="0.35">
      <c r="A145" s="95" t="s">
        <v>10457</v>
      </c>
      <c r="B145" s="95" t="s">
        <v>10422</v>
      </c>
      <c r="C145" s="95" t="s">
        <v>10555</v>
      </c>
      <c r="D145" s="95" t="s">
        <v>9784</v>
      </c>
      <c r="E145" s="95" t="s">
        <v>10606</v>
      </c>
      <c r="F145" s="122">
        <v>724.36045242703688</v>
      </c>
      <c r="G145" s="123">
        <v>-0.34840960039130303</v>
      </c>
      <c r="H145" s="95">
        <v>35</v>
      </c>
      <c r="I145" s="95">
        <v>10</v>
      </c>
      <c r="J145" s="95">
        <v>5.0379816161001818</v>
      </c>
      <c r="K145" s="95">
        <v>96.708830880828415</v>
      </c>
      <c r="L145" s="95">
        <v>74.556475404800338</v>
      </c>
      <c r="M145" s="95">
        <v>19.561456490427808</v>
      </c>
      <c r="N145" s="95">
        <v>3.1585279037456941</v>
      </c>
      <c r="O145" s="95">
        <v>2.8567984548145811</v>
      </c>
      <c r="P145" s="95">
        <v>0.14545281366923832</v>
      </c>
      <c r="Q145" s="95">
        <v>0.15627663526187469</v>
      </c>
      <c r="R145" s="95">
        <v>0</v>
      </c>
      <c r="S145" s="95">
        <v>0</v>
      </c>
      <c r="T145" s="95">
        <v>0</v>
      </c>
      <c r="U145" s="95">
        <v>2935973.7258279817</v>
      </c>
      <c r="V145" s="95">
        <v>555.70568212174226</v>
      </c>
      <c r="W145" s="95">
        <v>170.20797784207534</v>
      </c>
      <c r="X145" s="95">
        <v>63.169155872774866</v>
      </c>
      <c r="Y145" s="95">
        <v>7.6660829999999995</v>
      </c>
      <c r="Z145" s="95">
        <v>314.66246540689212</v>
      </c>
      <c r="AA145" s="95">
        <v>168.65477030529462</v>
      </c>
      <c r="AB145" s="95">
        <v>0</v>
      </c>
      <c r="AC145" s="95">
        <v>0</v>
      </c>
      <c r="AD145" s="95">
        <v>0</v>
      </c>
      <c r="AE145" s="95">
        <v>0</v>
      </c>
      <c r="AF145" s="95">
        <v>-5.9365581069083593</v>
      </c>
      <c r="AG145" s="95">
        <v>0</v>
      </c>
      <c r="AH145" s="95">
        <v>-69.411537872946795</v>
      </c>
      <c r="AI145" s="95">
        <v>0</v>
      </c>
      <c r="AJ145" s="95">
        <v>0</v>
      </c>
      <c r="AK145" s="95">
        <v>0.53598629911961704</v>
      </c>
      <c r="AL145" s="95">
        <v>724.36045242703688</v>
      </c>
      <c r="AM145" s="95">
        <v>0</v>
      </c>
      <c r="AN145" s="95">
        <v>0</v>
      </c>
      <c r="AO145" s="95">
        <v>0</v>
      </c>
      <c r="AP145" s="95">
        <v>0</v>
      </c>
      <c r="AQ145" s="95">
        <v>0</v>
      </c>
      <c r="AR145" s="95">
        <v>65.943099942819345</v>
      </c>
      <c r="AS145" s="95">
        <v>3.7573004457736676</v>
      </c>
      <c r="AT145" s="95">
        <v>3.7573004457736676</v>
      </c>
      <c r="AU145" s="95">
        <v>0</v>
      </c>
      <c r="AV145" s="95">
        <v>0</v>
      </c>
      <c r="AW145" s="95">
        <v>5.1977841542886214</v>
      </c>
      <c r="AX145" s="95">
        <v>5.1977841542886214</v>
      </c>
      <c r="AY145" s="95">
        <v>0</v>
      </c>
      <c r="AZ145" s="95">
        <v>0</v>
      </c>
      <c r="BA145" s="95">
        <v>0</v>
      </c>
      <c r="BB145" s="95">
        <v>56.988015342757052</v>
      </c>
      <c r="BC145" s="95">
        <v>0</v>
      </c>
      <c r="BD145" s="95">
        <v>0</v>
      </c>
      <c r="BE145" s="95">
        <v>56.988015342757052</v>
      </c>
      <c r="BF145" s="95">
        <v>0</v>
      </c>
      <c r="BG145" s="95">
        <v>65.943099942819345</v>
      </c>
      <c r="BH145" s="95">
        <v>-102.71167036247527</v>
      </c>
      <c r="BI145" s="95">
        <v>-0.80204715692105422</v>
      </c>
      <c r="BJ145" s="95">
        <v>-0.34840960039130303</v>
      </c>
    </row>
    <row r="146" spans="1:62" x14ac:dyDescent="0.35">
      <c r="A146" s="95" t="s">
        <v>10457</v>
      </c>
      <c r="B146" s="95" t="s">
        <v>10422</v>
      </c>
      <c r="C146" s="95" t="s">
        <v>10428</v>
      </c>
      <c r="D146" s="95" t="s">
        <v>10150</v>
      </c>
      <c r="E146" s="95" t="s">
        <v>10607</v>
      </c>
      <c r="F146" s="122">
        <v>601.87687389937491</v>
      </c>
      <c r="G146" s="123">
        <v>-4.1368510537255203E-2</v>
      </c>
      <c r="H146" s="95">
        <v>35</v>
      </c>
      <c r="I146" s="95">
        <v>587.26436077643723</v>
      </c>
      <c r="J146" s="95">
        <v>35.530649294473164</v>
      </c>
      <c r="K146" s="95">
        <v>268.67011953658852</v>
      </c>
      <c r="L146" s="95">
        <v>206.69780977106541</v>
      </c>
      <c r="M146" s="95">
        <v>54.24342105875558</v>
      </c>
      <c r="N146" s="95">
        <v>8.2965176249130099</v>
      </c>
      <c r="O146" s="95">
        <v>7.4582726955339531</v>
      </c>
      <c r="P146" s="95">
        <v>0.40408744971390592</v>
      </c>
      <c r="Q146" s="95">
        <v>0.43415747966515034</v>
      </c>
      <c r="R146" s="95">
        <v>0</v>
      </c>
      <c r="S146" s="95">
        <v>32626.117167997349</v>
      </c>
      <c r="T146" s="95">
        <v>0</v>
      </c>
      <c r="U146" s="95">
        <v>0</v>
      </c>
      <c r="V146" s="95">
        <v>615.29101190253812</v>
      </c>
      <c r="W146" s="95">
        <v>170.20797784207534</v>
      </c>
      <c r="X146" s="95">
        <v>63.169155872774866</v>
      </c>
      <c r="Y146" s="95">
        <v>51.179202000000004</v>
      </c>
      <c r="Z146" s="95">
        <v>330.73467618768791</v>
      </c>
      <c r="AA146" s="95">
        <v>-13.414138003163202</v>
      </c>
      <c r="AB146" s="95">
        <v>-12.583637592261892</v>
      </c>
      <c r="AC146" s="95">
        <v>0</v>
      </c>
      <c r="AD146" s="95">
        <v>0</v>
      </c>
      <c r="AE146" s="95">
        <v>-27.885115831740414</v>
      </c>
      <c r="AF146" s="95">
        <v>-2.8682508643106148</v>
      </c>
      <c r="AG146" s="95">
        <v>0</v>
      </c>
      <c r="AH146" s="95">
        <v>0</v>
      </c>
      <c r="AI146" s="95">
        <v>0</v>
      </c>
      <c r="AJ146" s="95">
        <v>0</v>
      </c>
      <c r="AK146" s="95">
        <v>-4.0558607757085752E-2</v>
      </c>
      <c r="AL146" s="95">
        <v>601.87687389937491</v>
      </c>
      <c r="AM146" s="95">
        <v>40.468753424002308</v>
      </c>
      <c r="AN146" s="95">
        <v>12.583637592261892</v>
      </c>
      <c r="AO146" s="95">
        <v>0</v>
      </c>
      <c r="AP146" s="95">
        <v>0</v>
      </c>
      <c r="AQ146" s="95">
        <v>27.885115831740414</v>
      </c>
      <c r="AR146" s="95">
        <v>86.953034960485923</v>
      </c>
      <c r="AS146" s="95">
        <v>6.9754290053868058</v>
      </c>
      <c r="AT146" s="95">
        <v>6.9754290053868058</v>
      </c>
      <c r="AU146" s="95">
        <v>0</v>
      </c>
      <c r="AV146" s="95">
        <v>0</v>
      </c>
      <c r="AW146" s="95">
        <v>62.503079669473394</v>
      </c>
      <c r="AX146" s="95">
        <v>2.9320802477145813</v>
      </c>
      <c r="AY146" s="95">
        <v>24.821249759066173</v>
      </c>
      <c r="AZ146" s="95">
        <v>34.749749662692636</v>
      </c>
      <c r="BA146" s="95">
        <v>0</v>
      </c>
      <c r="BB146" s="95">
        <v>17.474526285625736</v>
      </c>
      <c r="BC146" s="95">
        <v>0</v>
      </c>
      <c r="BD146" s="95">
        <v>0</v>
      </c>
      <c r="BE146" s="95">
        <v>17.474526285625736</v>
      </c>
      <c r="BF146" s="95">
        <v>0</v>
      </c>
      <c r="BG146" s="95">
        <v>127.42178838448822</v>
      </c>
      <c r="BH146" s="95">
        <v>140.83592638765143</v>
      </c>
      <c r="BI146" s="95">
        <v>-7.528315472402046E-2</v>
      </c>
      <c r="BJ146" s="95">
        <v>-4.1368510537255203E-2</v>
      </c>
    </row>
    <row r="147" spans="1:62" x14ac:dyDescent="0.35">
      <c r="A147" s="95" t="s">
        <v>10457</v>
      </c>
      <c r="B147" s="95" t="s">
        <v>10422</v>
      </c>
      <c r="C147" s="95" t="s">
        <v>10428</v>
      </c>
      <c r="D147" s="95" t="s">
        <v>10151</v>
      </c>
      <c r="E147" s="95" t="s">
        <v>10608</v>
      </c>
      <c r="F147" s="122">
        <v>723.62198054417365</v>
      </c>
      <c r="G147" s="123">
        <v>-0.26223249976149388</v>
      </c>
      <c r="H147" s="95">
        <v>35</v>
      </c>
      <c r="I147" s="95">
        <v>587.26436077643723</v>
      </c>
      <c r="J147" s="95">
        <v>35.530649294473164</v>
      </c>
      <c r="K147" s="95">
        <v>268.67011953658852</v>
      </c>
      <c r="L147" s="95">
        <v>206.69780977106541</v>
      </c>
      <c r="M147" s="95">
        <v>54.24342105875558</v>
      </c>
      <c r="N147" s="95">
        <v>8.2965176249130099</v>
      </c>
      <c r="O147" s="95">
        <v>7.4582726955339531</v>
      </c>
      <c r="P147" s="95">
        <v>0.40408744971390592</v>
      </c>
      <c r="Q147" s="95">
        <v>0.43415747966515034</v>
      </c>
      <c r="R147" s="95">
        <v>0</v>
      </c>
      <c r="S147" s="95">
        <v>0</v>
      </c>
      <c r="T147" s="95">
        <v>8156.5292919993371</v>
      </c>
      <c r="U147" s="95">
        <v>0</v>
      </c>
      <c r="V147" s="95">
        <v>615.29101190253812</v>
      </c>
      <c r="W147" s="95">
        <v>170.20797784207534</v>
      </c>
      <c r="X147" s="95">
        <v>63.169155872774866</v>
      </c>
      <c r="Y147" s="95">
        <v>51.179202000000004</v>
      </c>
      <c r="Z147" s="95">
        <v>330.73467618768791</v>
      </c>
      <c r="AA147" s="95">
        <v>108.33096864163554</v>
      </c>
      <c r="AB147" s="95">
        <v>16.072210780795785</v>
      </c>
      <c r="AC147" s="95">
        <v>64.499085605532997</v>
      </c>
      <c r="AD147" s="95">
        <v>25.690003760874408</v>
      </c>
      <c r="AE147" s="95">
        <v>0</v>
      </c>
      <c r="AF147" s="95">
        <v>-2.8682508643106148</v>
      </c>
      <c r="AG147" s="95">
        <v>0</v>
      </c>
      <c r="AH147" s="95">
        <v>-24.984946926406781</v>
      </c>
      <c r="AI147" s="95">
        <v>0</v>
      </c>
      <c r="AJ147" s="95">
        <v>0</v>
      </c>
      <c r="AK147" s="95">
        <v>0.32754644868311006</v>
      </c>
      <c r="AL147" s="95">
        <v>723.62198054417365</v>
      </c>
      <c r="AM147" s="95">
        <v>0</v>
      </c>
      <c r="AN147" s="95">
        <v>0</v>
      </c>
      <c r="AO147" s="95">
        <v>0</v>
      </c>
      <c r="AP147" s="95">
        <v>0</v>
      </c>
      <c r="AQ147" s="95">
        <v>0</v>
      </c>
      <c r="AR147" s="95">
        <v>84.308443988861683</v>
      </c>
      <c r="AS147" s="95">
        <v>6.9754290053868058</v>
      </c>
      <c r="AT147" s="95">
        <v>6.9754290053868058</v>
      </c>
      <c r="AU147" s="95">
        <v>0</v>
      </c>
      <c r="AV147" s="95">
        <v>0</v>
      </c>
      <c r="AW147" s="95">
        <v>62.503079669473394</v>
      </c>
      <c r="AX147" s="95">
        <v>2.9320802477145813</v>
      </c>
      <c r="AY147" s="95">
        <v>24.821249759066173</v>
      </c>
      <c r="AZ147" s="95">
        <v>34.749749662692636</v>
      </c>
      <c r="BA147" s="95">
        <v>0</v>
      </c>
      <c r="BB147" s="95">
        <v>14.829935314001492</v>
      </c>
      <c r="BC147" s="95">
        <v>0</v>
      </c>
      <c r="BD147" s="95">
        <v>0</v>
      </c>
      <c r="BE147" s="95">
        <v>14.829935314001492</v>
      </c>
      <c r="BF147" s="95">
        <v>0</v>
      </c>
      <c r="BG147" s="95">
        <v>84.308443988861683</v>
      </c>
      <c r="BH147" s="95">
        <v>-24.022524652773853</v>
      </c>
      <c r="BI147" s="95">
        <v>-0.57374449824177753</v>
      </c>
      <c r="BJ147" s="95">
        <v>-0.26223249976149388</v>
      </c>
    </row>
    <row r="148" spans="1:62" x14ac:dyDescent="0.35">
      <c r="A148" s="95" t="s">
        <v>10457</v>
      </c>
      <c r="B148" s="95" t="s">
        <v>10422</v>
      </c>
      <c r="C148" s="95" t="s">
        <v>10428</v>
      </c>
      <c r="D148" s="95" t="s">
        <v>10152</v>
      </c>
      <c r="E148" s="95" t="s">
        <v>10609</v>
      </c>
      <c r="F148" s="122">
        <v>633.43289117776624</v>
      </c>
      <c r="G148" s="123">
        <v>-0.1534365952255195</v>
      </c>
      <c r="H148" s="95">
        <v>35</v>
      </c>
      <c r="I148" s="95">
        <v>587.26436077643723</v>
      </c>
      <c r="J148" s="95">
        <v>35.530649294473164</v>
      </c>
      <c r="K148" s="95">
        <v>268.67011953658852</v>
      </c>
      <c r="L148" s="95">
        <v>206.69780977106541</v>
      </c>
      <c r="M148" s="95">
        <v>54.24342105875558</v>
      </c>
      <c r="N148" s="95">
        <v>8.2965176249130099</v>
      </c>
      <c r="O148" s="95">
        <v>7.4582726955339531</v>
      </c>
      <c r="P148" s="95">
        <v>0.40408744971390592</v>
      </c>
      <c r="Q148" s="95">
        <v>0.43415747966515034</v>
      </c>
      <c r="R148" s="95">
        <v>0</v>
      </c>
      <c r="S148" s="95">
        <v>0</v>
      </c>
      <c r="T148" s="95">
        <v>0</v>
      </c>
      <c r="U148" s="95">
        <v>8156529.2919993373</v>
      </c>
      <c r="V148" s="95">
        <v>615.29101190253812</v>
      </c>
      <c r="W148" s="95">
        <v>170.20797784207534</v>
      </c>
      <c r="X148" s="95">
        <v>63.169155872774866</v>
      </c>
      <c r="Y148" s="95">
        <v>51.179202000000004</v>
      </c>
      <c r="Z148" s="95">
        <v>330.73467618768791</v>
      </c>
      <c r="AA148" s="95">
        <v>18.141879275228121</v>
      </c>
      <c r="AB148" s="95">
        <v>16.072210780795785</v>
      </c>
      <c r="AC148" s="95">
        <v>0</v>
      </c>
      <c r="AD148" s="95">
        <v>0</v>
      </c>
      <c r="AE148" s="95">
        <v>0</v>
      </c>
      <c r="AF148" s="95">
        <v>-2.8682508643106148</v>
      </c>
      <c r="AG148" s="95">
        <v>0</v>
      </c>
      <c r="AH148" s="95">
        <v>-24.984946926406781</v>
      </c>
      <c r="AI148" s="95">
        <v>0</v>
      </c>
      <c r="AJ148" s="95">
        <v>0</v>
      </c>
      <c r="AK148" s="95">
        <v>5.4853272370305753E-2</v>
      </c>
      <c r="AL148" s="95">
        <v>633.43289117776624</v>
      </c>
      <c r="AM148" s="95">
        <v>0</v>
      </c>
      <c r="AN148" s="95">
        <v>0</v>
      </c>
      <c r="AO148" s="95">
        <v>0</v>
      </c>
      <c r="AP148" s="95">
        <v>0</v>
      </c>
      <c r="AQ148" s="95">
        <v>0</v>
      </c>
      <c r="AR148" s="95">
        <v>86.684769336742562</v>
      </c>
      <c r="AS148" s="95">
        <v>6.9754290053868058</v>
      </c>
      <c r="AT148" s="95">
        <v>6.9754290053868058</v>
      </c>
      <c r="AU148" s="95">
        <v>0</v>
      </c>
      <c r="AV148" s="95">
        <v>0</v>
      </c>
      <c r="AW148" s="95">
        <v>62.503079669473394</v>
      </c>
      <c r="AX148" s="95">
        <v>2.9320802477145813</v>
      </c>
      <c r="AY148" s="95">
        <v>24.821249759066173</v>
      </c>
      <c r="AZ148" s="95">
        <v>34.749749662692636</v>
      </c>
      <c r="BA148" s="95">
        <v>0</v>
      </c>
      <c r="BB148" s="95">
        <v>17.206260661882375</v>
      </c>
      <c r="BC148" s="95">
        <v>0</v>
      </c>
      <c r="BD148" s="95">
        <v>0</v>
      </c>
      <c r="BE148" s="95">
        <v>17.206260661882375</v>
      </c>
      <c r="BF148" s="95">
        <v>0</v>
      </c>
      <c r="BG148" s="95">
        <v>86.684769336742562</v>
      </c>
      <c r="BH148" s="95">
        <v>68.542890061514441</v>
      </c>
      <c r="BI148" s="95">
        <v>-0.29386633190835515</v>
      </c>
      <c r="BJ148" s="95">
        <v>-0.1534365952255195</v>
      </c>
    </row>
    <row r="149" spans="1:62" x14ac:dyDescent="0.35">
      <c r="A149" s="95" t="s">
        <v>10457</v>
      </c>
      <c r="B149" s="95" t="s">
        <v>10422</v>
      </c>
      <c r="C149" s="95" t="s">
        <v>10428</v>
      </c>
      <c r="D149" s="95" t="s">
        <v>10153</v>
      </c>
      <c r="E149" s="95" t="s">
        <v>10610</v>
      </c>
      <c r="F149" s="122">
        <v>600.61303325774782</v>
      </c>
      <c r="G149" s="123">
        <v>-1.0708235215220987E-2</v>
      </c>
      <c r="H149" s="95">
        <v>35</v>
      </c>
      <c r="I149" s="95">
        <v>587.29175710542665</v>
      </c>
      <c r="J149" s="95">
        <v>35.551524431668902</v>
      </c>
      <c r="K149" s="95">
        <v>268.67011953658852</v>
      </c>
      <c r="L149" s="95">
        <v>206.58688380447722</v>
      </c>
      <c r="M149" s="95">
        <v>54.283037475394195</v>
      </c>
      <c r="N149" s="95">
        <v>8.367827174862521</v>
      </c>
      <c r="O149" s="95">
        <v>7.4582726955339531</v>
      </c>
      <c r="P149" s="95">
        <v>0.47539699966341875</v>
      </c>
      <c r="Q149" s="95">
        <v>0.43415747966515034</v>
      </c>
      <c r="R149" s="95">
        <v>0</v>
      </c>
      <c r="S149" s="95">
        <v>0</v>
      </c>
      <c r="T149" s="95">
        <v>0</v>
      </c>
      <c r="U149" s="95">
        <v>0</v>
      </c>
      <c r="V149" s="95">
        <v>557.48570899107949</v>
      </c>
      <c r="W149" s="95">
        <v>170.20797784207534</v>
      </c>
      <c r="X149" s="95">
        <v>63.169155872774866</v>
      </c>
      <c r="Y149" s="95">
        <v>53.427383999999996</v>
      </c>
      <c r="Z149" s="95">
        <v>270.6811912762293</v>
      </c>
      <c r="AA149" s="95">
        <v>43.127324266668325</v>
      </c>
      <c r="AB149" s="95">
        <v>16.072708845829244</v>
      </c>
      <c r="AC149" s="95">
        <v>0</v>
      </c>
      <c r="AD149" s="95">
        <v>0</v>
      </c>
      <c r="AE149" s="95">
        <v>0</v>
      </c>
      <c r="AF149" s="95">
        <v>-2.8682508643106148</v>
      </c>
      <c r="AG149" s="95">
        <v>0</v>
      </c>
      <c r="AH149" s="95">
        <v>0</v>
      </c>
      <c r="AI149" s="95">
        <v>0</v>
      </c>
      <c r="AJ149" s="95">
        <v>0</v>
      </c>
      <c r="AK149" s="95">
        <v>0.15932885496523852</v>
      </c>
      <c r="AL149" s="95">
        <v>600.61303325774782</v>
      </c>
      <c r="AM149" s="95">
        <v>0</v>
      </c>
      <c r="AN149" s="95">
        <v>0</v>
      </c>
      <c r="AO149" s="95">
        <v>0</v>
      </c>
      <c r="AP149" s="95">
        <v>0</v>
      </c>
      <c r="AQ149" s="95">
        <v>0</v>
      </c>
      <c r="AR149" s="95">
        <v>142.37700990944631</v>
      </c>
      <c r="AS149" s="95">
        <v>6.9741402596118061</v>
      </c>
      <c r="AT149" s="95">
        <v>6.9741402596118061</v>
      </c>
      <c r="AU149" s="95">
        <v>0</v>
      </c>
      <c r="AV149" s="95">
        <v>0</v>
      </c>
      <c r="AW149" s="95">
        <v>62.682746392550328</v>
      </c>
      <c r="AX149" s="95">
        <v>2.9320802477145813</v>
      </c>
      <c r="AY149" s="95">
        <v>24.896110893681563</v>
      </c>
      <c r="AZ149" s="95">
        <v>34.854555251154189</v>
      </c>
      <c r="BA149" s="95">
        <v>0</v>
      </c>
      <c r="BB149" s="95">
        <v>72.720123257284186</v>
      </c>
      <c r="BC149" s="95">
        <v>0</v>
      </c>
      <c r="BD149" s="95">
        <v>0</v>
      </c>
      <c r="BE149" s="95">
        <v>72.720123257284186</v>
      </c>
      <c r="BF149" s="95">
        <v>0</v>
      </c>
      <c r="BG149" s="95">
        <v>142.37700990944631</v>
      </c>
      <c r="BH149" s="95">
        <v>99.24968564277799</v>
      </c>
      <c r="BI149" s="95">
        <v>-2.3760445279287903E-2</v>
      </c>
      <c r="BJ149" s="95">
        <v>-1.0708235215220987E-2</v>
      </c>
    </row>
    <row r="150" spans="1:62" x14ac:dyDescent="0.35">
      <c r="A150" s="95" t="s">
        <v>10457</v>
      </c>
      <c r="B150" s="95" t="s">
        <v>10422</v>
      </c>
      <c r="C150" s="95" t="s">
        <v>10428</v>
      </c>
      <c r="D150" s="95" t="s">
        <v>10154</v>
      </c>
      <c r="E150" s="95" t="s">
        <v>10611</v>
      </c>
      <c r="F150" s="122">
        <v>657.71025323884851</v>
      </c>
      <c r="G150" s="123">
        <v>-5.1149811439304665E-2</v>
      </c>
      <c r="H150" s="95">
        <v>35</v>
      </c>
      <c r="I150" s="95">
        <v>583.09543716521716</v>
      </c>
      <c r="J150" s="95">
        <v>35.045397424557976</v>
      </c>
      <c r="K150" s="95">
        <v>268.67011953658852</v>
      </c>
      <c r="L150" s="95">
        <v>206.78897679671738</v>
      </c>
      <c r="M150" s="95">
        <v>54.153056214912986</v>
      </c>
      <c r="N150" s="95">
        <v>8.2957154431036031</v>
      </c>
      <c r="O150" s="95">
        <v>7.4582726955339531</v>
      </c>
      <c r="P150" s="95">
        <v>0</v>
      </c>
      <c r="Q150" s="95">
        <v>0.83744274756964987</v>
      </c>
      <c r="R150" s="95">
        <v>0</v>
      </c>
      <c r="S150" s="95">
        <v>0</v>
      </c>
      <c r="T150" s="95">
        <v>0</v>
      </c>
      <c r="U150" s="95">
        <v>0</v>
      </c>
      <c r="V150" s="95">
        <v>614.58624940573645</v>
      </c>
      <c r="W150" s="95">
        <v>170.20797784207534</v>
      </c>
      <c r="X150" s="95">
        <v>63.169155872774866</v>
      </c>
      <c r="Y150" s="95">
        <v>46.286100000000005</v>
      </c>
      <c r="Z150" s="95">
        <v>334.9230156908863</v>
      </c>
      <c r="AA150" s="95">
        <v>43.124003833112056</v>
      </c>
      <c r="AB150" s="95">
        <v>16.069388412272851</v>
      </c>
      <c r="AC150" s="95">
        <v>0</v>
      </c>
      <c r="AD150" s="95">
        <v>0</v>
      </c>
      <c r="AE150" s="95">
        <v>0</v>
      </c>
      <c r="AF150" s="95">
        <v>-2.8682508643106148</v>
      </c>
      <c r="AG150" s="95">
        <v>0</v>
      </c>
      <c r="AH150" s="95">
        <v>0</v>
      </c>
      <c r="AI150" s="95">
        <v>0</v>
      </c>
      <c r="AJ150" s="95">
        <v>0</v>
      </c>
      <c r="AK150" s="95">
        <v>0.12875795873315826</v>
      </c>
      <c r="AL150" s="95">
        <v>657.71025323884851</v>
      </c>
      <c r="AM150" s="95">
        <v>0</v>
      </c>
      <c r="AN150" s="95">
        <v>0</v>
      </c>
      <c r="AO150" s="95">
        <v>0</v>
      </c>
      <c r="AP150" s="95">
        <v>0</v>
      </c>
      <c r="AQ150" s="95">
        <v>0</v>
      </c>
      <c r="AR150" s="95">
        <v>179.40526408913394</v>
      </c>
      <c r="AS150" s="95">
        <v>6.9783686279118058</v>
      </c>
      <c r="AT150" s="95">
        <v>6.9783686279118058</v>
      </c>
      <c r="AU150" s="95">
        <v>0</v>
      </c>
      <c r="AV150" s="95">
        <v>0</v>
      </c>
      <c r="AW150" s="95">
        <v>60.70488125900593</v>
      </c>
      <c r="AX150" s="95">
        <v>2.9320802477145813</v>
      </c>
      <c r="AY150" s="95">
        <v>24.072000421371396</v>
      </c>
      <c r="AZ150" s="95">
        <v>33.70080058991995</v>
      </c>
      <c r="BA150" s="95">
        <v>0</v>
      </c>
      <c r="BB150" s="95">
        <v>111.7220142022162</v>
      </c>
      <c r="BC150" s="95">
        <v>0</v>
      </c>
      <c r="BD150" s="95">
        <v>0</v>
      </c>
      <c r="BE150" s="95">
        <v>111.7220142022162</v>
      </c>
      <c r="BF150" s="95">
        <v>0</v>
      </c>
      <c r="BG150" s="95">
        <v>179.40526408913394</v>
      </c>
      <c r="BH150" s="95">
        <v>136.28126025602188</v>
      </c>
      <c r="BI150" s="95">
        <v>-0.10044623348881382</v>
      </c>
      <c r="BJ150" s="95">
        <v>-5.1149811439304665E-2</v>
      </c>
    </row>
    <row r="151" spans="1:62" x14ac:dyDescent="0.35">
      <c r="A151" s="95" t="s">
        <v>10457</v>
      </c>
      <c r="B151" s="95" t="s">
        <v>10422</v>
      </c>
      <c r="C151" s="95" t="s">
        <v>10428</v>
      </c>
      <c r="D151" s="95" t="s">
        <v>10155</v>
      </c>
      <c r="E151" s="95" t="s">
        <v>10612</v>
      </c>
      <c r="F151" s="122">
        <v>611.57934784564543</v>
      </c>
      <c r="G151" s="123">
        <v>0.55714691120351223</v>
      </c>
      <c r="H151" s="95">
        <v>35</v>
      </c>
      <c r="I151" s="95">
        <v>587.15727882961551</v>
      </c>
      <c r="J151" s="95">
        <v>35.1828350319118</v>
      </c>
      <c r="K151" s="95">
        <v>268.67011953658852</v>
      </c>
      <c r="L151" s="95">
        <v>208.08197048302605</v>
      </c>
      <c r="M151" s="95">
        <v>53.752219203472755</v>
      </c>
      <c r="N151" s="95">
        <v>7.4035587682350954</v>
      </c>
      <c r="O151" s="95">
        <v>7.4035587682350954</v>
      </c>
      <c r="P151" s="95">
        <v>0</v>
      </c>
      <c r="Q151" s="95">
        <v>0</v>
      </c>
      <c r="R151" s="95">
        <v>183615.05786981428</v>
      </c>
      <c r="S151" s="95">
        <v>0</v>
      </c>
      <c r="T151" s="95">
        <v>0</v>
      </c>
      <c r="U151" s="95">
        <v>0</v>
      </c>
      <c r="V151" s="95">
        <v>884.39369630691647</v>
      </c>
      <c r="W151" s="95">
        <v>170.20797784207534</v>
      </c>
      <c r="X151" s="95">
        <v>63.169155872774866</v>
      </c>
      <c r="Y151" s="95">
        <v>26.184707999999993</v>
      </c>
      <c r="Z151" s="95">
        <v>624.83185459206629</v>
      </c>
      <c r="AA151" s="95">
        <v>-272.81434846127104</v>
      </c>
      <c r="AB151" s="95">
        <v>-17.582855823411663</v>
      </c>
      <c r="AC151" s="95">
        <v>0</v>
      </c>
      <c r="AD151" s="95">
        <v>0</v>
      </c>
      <c r="AE151" s="95">
        <v>-52.358307423058555</v>
      </c>
      <c r="AF151" s="95">
        <v>-55.830971799428561</v>
      </c>
      <c r="AG151" s="95">
        <v>-176.96507970052201</v>
      </c>
      <c r="AH151" s="95">
        <v>0</v>
      </c>
      <c r="AI151" s="95">
        <v>0</v>
      </c>
      <c r="AJ151" s="95">
        <v>0</v>
      </c>
      <c r="AK151" s="95">
        <v>-0.43662042268856993</v>
      </c>
      <c r="AL151" s="95">
        <v>611.57934784564543</v>
      </c>
      <c r="AM151" s="95">
        <v>69.941163246470211</v>
      </c>
      <c r="AN151" s="95">
        <v>17.582855823411663</v>
      </c>
      <c r="AO151" s="95">
        <v>0</v>
      </c>
      <c r="AP151" s="95">
        <v>0</v>
      </c>
      <c r="AQ151" s="95">
        <v>52.358307423058555</v>
      </c>
      <c r="AR151" s="95">
        <v>457.81588749238483</v>
      </c>
      <c r="AS151" s="95">
        <v>6.9914080961118064</v>
      </c>
      <c r="AT151" s="95">
        <v>6.9914080961118064</v>
      </c>
      <c r="AU151" s="95">
        <v>0</v>
      </c>
      <c r="AV151" s="95">
        <v>0</v>
      </c>
      <c r="AW151" s="95">
        <v>126.98295253232786</v>
      </c>
      <c r="AX151" s="95">
        <v>69.097421935742034</v>
      </c>
      <c r="AY151" s="95">
        <v>24.118971081910757</v>
      </c>
      <c r="AZ151" s="95">
        <v>33.766559514675059</v>
      </c>
      <c r="BA151" s="95">
        <v>0</v>
      </c>
      <c r="BB151" s="95">
        <v>323.84152686394521</v>
      </c>
      <c r="BC151" s="95">
        <v>0</v>
      </c>
      <c r="BD151" s="95">
        <v>0</v>
      </c>
      <c r="BE151" s="95">
        <v>323.84152686394521</v>
      </c>
      <c r="BF151" s="95">
        <v>0</v>
      </c>
      <c r="BG151" s="95">
        <v>527.75705073885501</v>
      </c>
      <c r="BH151" s="95">
        <v>800.57139920012605</v>
      </c>
      <c r="BI151" s="95">
        <v>0.54532998294480084</v>
      </c>
      <c r="BJ151" s="95">
        <v>0.55714691120351223</v>
      </c>
    </row>
    <row r="152" spans="1:62" x14ac:dyDescent="0.35">
      <c r="A152" s="95" t="s">
        <v>10457</v>
      </c>
      <c r="B152" s="95" t="s">
        <v>10422</v>
      </c>
      <c r="C152" s="95" t="s">
        <v>10428</v>
      </c>
      <c r="D152" s="95" t="s">
        <v>10156</v>
      </c>
      <c r="E152" s="95" t="s">
        <v>10613</v>
      </c>
      <c r="F152" s="125">
        <v>1486.5691175268071</v>
      </c>
      <c r="G152" s="123">
        <v>0.10956529185041025</v>
      </c>
      <c r="H152" s="95">
        <v>35</v>
      </c>
      <c r="I152" s="95">
        <v>283.86849601738743</v>
      </c>
      <c r="J152" s="95">
        <v>30.314034936983223</v>
      </c>
      <c r="K152" s="95">
        <v>268.67011953658852</v>
      </c>
      <c r="L152" s="95">
        <v>208.08197048302605</v>
      </c>
      <c r="M152" s="95">
        <v>53.752219203472755</v>
      </c>
      <c r="N152" s="95">
        <v>7.4035587682350954</v>
      </c>
      <c r="O152" s="95">
        <v>7.4035587682350954</v>
      </c>
      <c r="P152" s="95">
        <v>0</v>
      </c>
      <c r="Q152" s="95">
        <v>0</v>
      </c>
      <c r="R152" s="95">
        <v>183615.05786981428</v>
      </c>
      <c r="S152" s="95">
        <v>0</v>
      </c>
      <c r="T152" s="95">
        <v>0</v>
      </c>
      <c r="U152" s="95">
        <v>0</v>
      </c>
      <c r="V152" s="95">
        <v>1769.4753973170209</v>
      </c>
      <c r="W152" s="95">
        <v>170.20797784207534</v>
      </c>
      <c r="X152" s="95">
        <v>63.169155872774866</v>
      </c>
      <c r="Y152" s="95">
        <v>26.184707999999993</v>
      </c>
      <c r="Z152" s="95">
        <v>1509.9135556021706</v>
      </c>
      <c r="AA152" s="95">
        <v>-282.90627979021383</v>
      </c>
      <c r="AB152" s="95">
        <v>-18.238149825442644</v>
      </c>
      <c r="AC152" s="95">
        <v>0</v>
      </c>
      <c r="AD152" s="95">
        <v>0</v>
      </c>
      <c r="AE152" s="95">
        <v>-54.023940249083346</v>
      </c>
      <c r="AF152" s="95">
        <v>-55.830971799428561</v>
      </c>
      <c r="AG152" s="95">
        <v>-184.73608420140883</v>
      </c>
      <c r="AH152" s="95">
        <v>0</v>
      </c>
      <c r="AI152" s="95">
        <v>0</v>
      </c>
      <c r="AJ152" s="95">
        <v>0</v>
      </c>
      <c r="AK152" s="95">
        <v>-0.18736587849056538</v>
      </c>
      <c r="AL152" s="95">
        <v>1486.5691175268071</v>
      </c>
      <c r="AM152" s="95">
        <v>72.262090074525986</v>
      </c>
      <c r="AN152" s="95">
        <v>18.238149825442644</v>
      </c>
      <c r="AO152" s="95">
        <v>0</v>
      </c>
      <c r="AP152" s="95">
        <v>0</v>
      </c>
      <c r="AQ152" s="95">
        <v>54.023940249083346</v>
      </c>
      <c r="AR152" s="95">
        <v>1152.6215649550622</v>
      </c>
      <c r="AS152" s="95">
        <v>6.9914080961118064</v>
      </c>
      <c r="AT152" s="95">
        <v>6.9914080961118064</v>
      </c>
      <c r="AU152" s="95">
        <v>0</v>
      </c>
      <c r="AV152" s="95">
        <v>0</v>
      </c>
      <c r="AW152" s="95">
        <v>162.86695359844674</v>
      </c>
      <c r="AX152" s="95">
        <v>69.097421935742034</v>
      </c>
      <c r="AY152" s="95">
        <v>39.070638192793623</v>
      </c>
      <c r="AZ152" s="95">
        <v>54.69889346991107</v>
      </c>
      <c r="BA152" s="95">
        <v>0</v>
      </c>
      <c r="BB152" s="95">
        <v>982.76320326050359</v>
      </c>
      <c r="BC152" s="95">
        <v>0</v>
      </c>
      <c r="BD152" s="95">
        <v>0</v>
      </c>
      <c r="BE152" s="95">
        <v>982.76320326050359</v>
      </c>
      <c r="BF152" s="95">
        <v>0</v>
      </c>
      <c r="BG152" s="95">
        <v>1224.8836550295882</v>
      </c>
      <c r="BH152" s="95">
        <v>1507.7899348198021</v>
      </c>
      <c r="BI152" s="95">
        <v>0.10787132721162603</v>
      </c>
      <c r="BJ152" s="95">
        <v>0.10956529185041025</v>
      </c>
    </row>
    <row r="153" spans="1:62" x14ac:dyDescent="0.35">
      <c r="A153" s="95" t="s">
        <v>10457</v>
      </c>
      <c r="B153" s="95" t="s">
        <v>10422</v>
      </c>
      <c r="C153" s="95" t="s">
        <v>10564</v>
      </c>
      <c r="D153" s="95" t="s">
        <v>9784</v>
      </c>
      <c r="E153" s="95" t="s">
        <v>10614</v>
      </c>
      <c r="F153" s="122">
        <v>600.61303325774782</v>
      </c>
      <c r="G153" s="123">
        <v>-1.0708235215220987E-2</v>
      </c>
      <c r="H153" s="95">
        <v>35</v>
      </c>
      <c r="I153" s="95">
        <v>587.29175710542665</v>
      </c>
      <c r="J153" s="95">
        <v>35.551524431668902</v>
      </c>
      <c r="K153" s="95">
        <v>268.67011953658852</v>
      </c>
      <c r="L153" s="95">
        <v>206.58688380447722</v>
      </c>
      <c r="M153" s="95">
        <v>54.283037475394195</v>
      </c>
      <c r="N153" s="95">
        <v>8.367827174862521</v>
      </c>
      <c r="O153" s="95">
        <v>7.4582726955339531</v>
      </c>
      <c r="P153" s="95">
        <v>0.47539699966341875</v>
      </c>
      <c r="Q153" s="95">
        <v>0.43415747966515034</v>
      </c>
      <c r="R153" s="95">
        <v>0</v>
      </c>
      <c r="S153" s="95">
        <v>0</v>
      </c>
      <c r="T153" s="95">
        <v>0</v>
      </c>
      <c r="U153" s="95">
        <v>0</v>
      </c>
      <c r="V153" s="95">
        <v>557.48570899107949</v>
      </c>
      <c r="W153" s="95">
        <v>170.20797784207534</v>
      </c>
      <c r="X153" s="95">
        <v>63.169155872774866</v>
      </c>
      <c r="Y153" s="95">
        <v>53.427383999999996</v>
      </c>
      <c r="Z153" s="95">
        <v>270.6811912762293</v>
      </c>
      <c r="AA153" s="95">
        <v>43.127324266668325</v>
      </c>
      <c r="AB153" s="95">
        <v>16.072708845829244</v>
      </c>
      <c r="AC153" s="95">
        <v>0</v>
      </c>
      <c r="AD153" s="95">
        <v>0</v>
      </c>
      <c r="AE153" s="95">
        <v>0</v>
      </c>
      <c r="AF153" s="95">
        <v>-2.8682508643106148</v>
      </c>
      <c r="AG153" s="95">
        <v>0</v>
      </c>
      <c r="AH153" s="95">
        <v>0</v>
      </c>
      <c r="AI153" s="95">
        <v>0</v>
      </c>
      <c r="AJ153" s="95">
        <v>0</v>
      </c>
      <c r="AK153" s="95">
        <v>0.15932885496523852</v>
      </c>
      <c r="AL153" s="95">
        <v>600.61303325774782</v>
      </c>
      <c r="AM153" s="95">
        <v>0</v>
      </c>
      <c r="AN153" s="95">
        <v>0</v>
      </c>
      <c r="AO153" s="95">
        <v>0</v>
      </c>
      <c r="AP153" s="95">
        <v>0</v>
      </c>
      <c r="AQ153" s="95">
        <v>0</v>
      </c>
      <c r="AR153" s="95">
        <v>142.37700990944631</v>
      </c>
      <c r="AS153" s="95">
        <v>6.9741402596118061</v>
      </c>
      <c r="AT153" s="95">
        <v>6.9741402596118061</v>
      </c>
      <c r="AU153" s="95">
        <v>0</v>
      </c>
      <c r="AV153" s="95">
        <v>0</v>
      </c>
      <c r="AW153" s="95">
        <v>62.682746392550328</v>
      </c>
      <c r="AX153" s="95">
        <v>2.9320802477145813</v>
      </c>
      <c r="AY153" s="95">
        <v>24.896110893681563</v>
      </c>
      <c r="AZ153" s="95">
        <v>34.854555251154189</v>
      </c>
      <c r="BA153" s="95">
        <v>0</v>
      </c>
      <c r="BB153" s="95">
        <v>72.720123257284186</v>
      </c>
      <c r="BC153" s="95">
        <v>0</v>
      </c>
      <c r="BD153" s="95">
        <v>0</v>
      </c>
      <c r="BE153" s="95">
        <v>72.720123257284186</v>
      </c>
      <c r="BF153" s="95">
        <v>0</v>
      </c>
      <c r="BG153" s="95">
        <v>142.37700990944631</v>
      </c>
      <c r="BH153" s="95">
        <v>99.24968564277799</v>
      </c>
      <c r="BI153" s="95">
        <v>-2.3760445279287903E-2</v>
      </c>
      <c r="BJ153" s="95">
        <v>-1.0708235215220987E-2</v>
      </c>
    </row>
    <row r="154" spans="1:62" x14ac:dyDescent="0.35">
      <c r="A154" s="95" t="s">
        <v>10457</v>
      </c>
      <c r="B154" s="95" t="s">
        <v>10566</v>
      </c>
      <c r="C154" s="95" t="s">
        <v>9784</v>
      </c>
      <c r="D154" s="95" t="s">
        <v>9784</v>
      </c>
      <c r="E154" s="95" t="s">
        <v>10268</v>
      </c>
      <c r="F154" s="95">
        <f>(F137*V137+F145*V145+F153*V153)/(V137+V145+V153)</f>
        <v>689.82293700583159</v>
      </c>
      <c r="G154" s="126">
        <f>(G137*V137+G145*V145+G153*V153)/(V137+V145+V153)</f>
        <v>-0.24111721526918323</v>
      </c>
      <c r="H154" s="95">
        <f>H137</f>
        <v>35</v>
      </c>
      <c r="I154" s="95">
        <f t="shared" ref="I154:U154" si="8">I137+I145+I153</f>
        <v>607.29175710542665</v>
      </c>
      <c r="J154" s="95">
        <f t="shared" si="8"/>
        <v>45.628830264053285</v>
      </c>
      <c r="K154" s="95">
        <f t="shared" si="8"/>
        <v>465.51625996384365</v>
      </c>
      <c r="L154" s="95">
        <f t="shared" si="8"/>
        <v>358.33440424151968</v>
      </c>
      <c r="M154" s="95">
        <f t="shared" si="8"/>
        <v>94.097422220232588</v>
      </c>
      <c r="N154" s="95">
        <f t="shared" si="8"/>
        <v>14.787320256527675</v>
      </c>
      <c r="O154" s="95">
        <f t="shared" si="8"/>
        <v>13.263610100469625</v>
      </c>
      <c r="P154" s="95">
        <f t="shared" si="8"/>
        <v>0.77145915576947754</v>
      </c>
      <c r="Q154" s="95">
        <f t="shared" si="8"/>
        <v>0.75225100028857339</v>
      </c>
      <c r="R154" s="95">
        <f t="shared" si="8"/>
        <v>0</v>
      </c>
      <c r="S154" s="95">
        <f t="shared" si="8"/>
        <v>0</v>
      </c>
      <c r="T154" s="95">
        <f t="shared" si="8"/>
        <v>0</v>
      </c>
      <c r="U154" s="95">
        <f t="shared" si="8"/>
        <v>5976032.2926169951</v>
      </c>
      <c r="V154" s="95">
        <f>(V137*V137+V145*V145+V153*V153)/(V137+V145+V153)</f>
        <v>556.3002901159623</v>
      </c>
      <c r="W154" s="95">
        <f>(W137*V137+W145*V145+W153*V153)/(V137+V145+V153)</f>
        <v>170.20797784207534</v>
      </c>
      <c r="X154" s="95">
        <f>(X137*V137+X145*V145+X153*V153)/(V137+V145+V153)</f>
        <v>63.169155872774866</v>
      </c>
      <c r="Y154" s="95">
        <f>(Y137*V137+Y145*V145+Y153*V153)/(V137+V145+V153)</f>
        <v>22.95238899303207</v>
      </c>
      <c r="Z154" s="95">
        <f>(Z137*V137+Z145*V145+Z153*V153)/(V137+V145+V153)</f>
        <v>299.97076740808001</v>
      </c>
      <c r="AA154" s="95">
        <f>(AA137*V137+AA145*V145+AA153*V153)/(V137+V145+V153)</f>
        <v>133.52264688986932</v>
      </c>
      <c r="AB154" s="95">
        <f>(AB137*V137+AB145*V145+AB153*V153)/(V137+V145+V153)</f>
        <v>5.3689982624020915</v>
      </c>
      <c r="AC154" s="95">
        <f>(AC137*V137+AC145*V145+AC153*V153)/(V137+V145+V153)</f>
        <v>0</v>
      </c>
      <c r="AD154" s="95">
        <f>(AD137*V137+AD145*V145+AD153*V153)/(V137+V145+V153)</f>
        <v>0</v>
      </c>
      <c r="AE154" s="95">
        <f>(AE137*V137+AE145*V145+AE153*V153)/(V137+V145+V153)</f>
        <v>0</v>
      </c>
      <c r="AF154" s="95">
        <f>(AF137*V137+AF145*V145+AF153*V153)/(V137+V145+V153)</f>
        <v>-4.8569549910870782</v>
      </c>
      <c r="AG154" s="95">
        <f>(AG137*V137+AG145*V145+AG153*V153)/(V137+V145+V153)</f>
        <v>0</v>
      </c>
      <c r="AH154" s="95">
        <f>(AH137*V137+AH145*V145+AH153*V153)/(V137+V145+V153)</f>
        <v>-45.433682248918693</v>
      </c>
      <c r="AI154" s="95">
        <f>(AI137*V137+AI145*V145+AI153*V153)/(V137+V145+V153)</f>
        <v>0</v>
      </c>
      <c r="AJ154" s="95">
        <f>(AJ137*V137+AJ145*V145+AJ153*V153)/(V137+V145+V153)</f>
        <v>0</v>
      </c>
      <c r="AK154" s="95">
        <f>(AK137*V137+AK145*V145+AK153*V153)/(V137+V145+V153)</f>
        <v>0.4317752297968846</v>
      </c>
      <c r="AL154" s="95">
        <f>(AL137*V137+AL145*V145+AL153*V153)/(V137+V145+V153)</f>
        <v>689.82293700583159</v>
      </c>
      <c r="AM154" s="95">
        <f>(AM137*V137+AM145*V145+AM153*V153)/(V137+V145+V153)</f>
        <v>0</v>
      </c>
      <c r="AN154" s="95">
        <f>(AN137*V137+AN145*V145+AN153*V153)/(V137+V145+V153)</f>
        <v>0</v>
      </c>
      <c r="AO154" s="95">
        <f>(AO137*V137+AO145*V145+AO153*V153)/(V137+V145+V153)</f>
        <v>0</v>
      </c>
      <c r="AP154" s="95">
        <f>(AP137*V137+AP145*V145+AP153*V153)/(V137+V145+V153)</f>
        <v>0</v>
      </c>
      <c r="AQ154" s="95">
        <f>(AQ137*V137+AQ145*V145+AQ153*V153)/(V137+V145+V153)</f>
        <v>0</v>
      </c>
      <c r="AR154" s="95">
        <f>(AR137*V137+AR145*V145+AR153*V153)/(V137+V145+V153)</f>
        <v>91.798618423555837</v>
      </c>
      <c r="AS154" s="95">
        <f>(AS137*V137+AS145*V145+AS153*V153)/(V137+V145+V153)</f>
        <v>4.8318992638445906</v>
      </c>
      <c r="AT154" s="95">
        <f>(AT137*V137+AT145*V145+AT153*V153)/(V137+V145+V153)</f>
        <v>4.8318992638445906</v>
      </c>
      <c r="AU154" s="95">
        <f>(AU137*V137+AU145*V145+AU153*V153)/(V137+V145+V153)</f>
        <v>0</v>
      </c>
      <c r="AV154" s="95">
        <f>(AV137*V137+AV145*V145+AV153*V153)/(V137+V145+V153)</f>
        <v>0</v>
      </c>
      <c r="AW154" s="95">
        <f>(AW137*V137+AW145*V145+AW153*V153)/(V137+V145+V153)</f>
        <v>24.359957022273846</v>
      </c>
      <c r="AX154" s="95">
        <f>(AX137*V137+AX145*V145+AX153*V153)/(V137+V145+V153)</f>
        <v>4.4005820478284967</v>
      </c>
      <c r="AY154" s="95">
        <f>(AY137*V137+AY145*V145+AY153*V153)/(V137+V145+V153)</f>
        <v>8.3164062393522311</v>
      </c>
      <c r="AZ154" s="95">
        <f>(AZ137*V137+AZ145*V145+AZ153*V153)/(V137+V145+V153)</f>
        <v>11.642968735093122</v>
      </c>
      <c r="BA154" s="95">
        <f>(BA137*V137+BA145*V145+BA153*V153)/(V137+V145+V153)</f>
        <v>0</v>
      </c>
      <c r="BB154" s="95">
        <f>(BB137*V137+BB145*V145+BB153*V153)/(V137+V145+V153)</f>
        <v>62.606762137437414</v>
      </c>
      <c r="BC154" s="95">
        <f>(BC137*V137+BC145*V145+BC153*V153)/(V137+V145+V153)</f>
        <v>0</v>
      </c>
      <c r="BD154" s="95">
        <f>(BD137*V137+BD145*V145+BD153*V153)/(V137+V145+V153)</f>
        <v>0</v>
      </c>
      <c r="BE154" s="95">
        <f>(BE137*V137+BE145*V145+BE153*V153)/(V137+V145+V153)</f>
        <v>62.606762137437414</v>
      </c>
      <c r="BF154" s="95">
        <f>(BF137*V137+BF145*V145+BF153*V153)/(V137+V145+V153)</f>
        <v>0</v>
      </c>
      <c r="BG154" s="95">
        <f>(BG137*V137+BG145*V145+BG153*V153)/(V137+V145+V153)</f>
        <v>91.798618423555837</v>
      </c>
      <c r="BH154" s="95">
        <f>(BH137*V137+BH145*V145+BH153*V153)/(V137+V145+V153)</f>
        <v>-41.724028466313456</v>
      </c>
      <c r="BI154" s="95">
        <f>(BI137*V137+BI145*V145+BI153*V153)/(V137+V145+V153)</f>
        <v>-0.56264695228843864</v>
      </c>
      <c r="BJ154" s="95">
        <f>(BJ137*V137+BJ145*V145+BJ153*V153)/(V137+V145+V153)</f>
        <v>-0.24111721526918323</v>
      </c>
    </row>
    <row r="155" spans="1:62" x14ac:dyDescent="0.35">
      <c r="A155" s="95" t="s">
        <v>10166</v>
      </c>
      <c r="B155" s="95" t="s">
        <v>10430</v>
      </c>
      <c r="C155" s="95" t="s">
        <v>10432</v>
      </c>
      <c r="D155" s="95" t="s">
        <v>10150</v>
      </c>
      <c r="E155" s="95" t="s">
        <v>10615</v>
      </c>
      <c r="F155" s="122">
        <v>661.15836375778963</v>
      </c>
      <c r="G155" s="123">
        <v>1.518793557800943E-2</v>
      </c>
      <c r="H155" s="95">
        <v>35</v>
      </c>
      <c r="I155" s="95">
        <v>797.42343393903491</v>
      </c>
      <c r="J155" s="95">
        <v>46.490717141188291</v>
      </c>
      <c r="K155" s="95">
        <v>365.44706588759436</v>
      </c>
      <c r="L155" s="95">
        <v>281.06473227961823</v>
      </c>
      <c r="M155" s="95">
        <v>73.761852506984368</v>
      </c>
      <c r="N155" s="95">
        <v>11.188110019137136</v>
      </c>
      <c r="O155" s="95">
        <v>10.047923122041528</v>
      </c>
      <c r="P155" s="95">
        <v>0.54964271097455308</v>
      </c>
      <c r="Q155" s="95">
        <v>0.59054418612105819</v>
      </c>
      <c r="R155" s="95">
        <v>0</v>
      </c>
      <c r="S155" s="95">
        <v>44378.283714299549</v>
      </c>
      <c r="T155" s="95">
        <v>0</v>
      </c>
      <c r="U155" s="95">
        <v>0</v>
      </c>
      <c r="V155" s="95">
        <v>615.28579360375284</v>
      </c>
      <c r="W155" s="95">
        <v>170.20797784207534</v>
      </c>
      <c r="X155" s="95">
        <v>63.169155872774866</v>
      </c>
      <c r="Y155" s="95">
        <v>51.179202000000004</v>
      </c>
      <c r="Z155" s="95">
        <v>330.72945788890263</v>
      </c>
      <c r="AA155" s="95">
        <v>45.872570154036794</v>
      </c>
      <c r="AB155" s="95">
        <v>-12.579551957643382</v>
      </c>
      <c r="AC155" s="95">
        <v>0</v>
      </c>
      <c r="AD155" s="95">
        <v>0</v>
      </c>
      <c r="AE155" s="95">
        <v>-27.889457030425532</v>
      </c>
      <c r="AF155" s="95">
        <v>-2.4112871430440497</v>
      </c>
      <c r="AG155" s="95">
        <v>0</v>
      </c>
      <c r="AH155" s="95">
        <v>0</v>
      </c>
      <c r="AI155" s="95">
        <v>0</v>
      </c>
      <c r="AJ155" s="95">
        <v>0</v>
      </c>
      <c r="AK155" s="95">
        <v>0.13870119234872066</v>
      </c>
      <c r="AL155" s="95">
        <v>661.15836375778963</v>
      </c>
      <c r="AM155" s="95">
        <v>40.469008988068914</v>
      </c>
      <c r="AN155" s="95">
        <v>12.579551957643382</v>
      </c>
      <c r="AO155" s="95">
        <v>0</v>
      </c>
      <c r="AP155" s="95">
        <v>0</v>
      </c>
      <c r="AQ155" s="95">
        <v>27.889457030425532</v>
      </c>
      <c r="AR155" s="95">
        <v>181.17464969048598</v>
      </c>
      <c r="AS155" s="95">
        <v>101.78402619883013</v>
      </c>
      <c r="AT155" s="95">
        <v>101.78402619883013</v>
      </c>
      <c r="AU155" s="95">
        <v>0</v>
      </c>
      <c r="AV155" s="95">
        <v>0</v>
      </c>
      <c r="AW155" s="95">
        <v>57.962833533576102</v>
      </c>
      <c r="AX155" s="95">
        <v>2.5946484305671884</v>
      </c>
      <c r="AY155" s="95">
        <v>23.070077126253715</v>
      </c>
      <c r="AZ155" s="95">
        <v>32.298107976755198</v>
      </c>
      <c r="BA155" s="95">
        <v>0</v>
      </c>
      <c r="BB155" s="95">
        <v>21.427789958079764</v>
      </c>
      <c r="BC155" s="95">
        <v>0</v>
      </c>
      <c r="BD155" s="95">
        <v>0</v>
      </c>
      <c r="BE155" s="95">
        <v>21.427789958079764</v>
      </c>
      <c r="BF155" s="95">
        <v>0</v>
      </c>
      <c r="BG155" s="95">
        <v>221.64365867855489</v>
      </c>
      <c r="BH155" s="95">
        <v>175.77108852451809</v>
      </c>
      <c r="BI155" s="95">
        <v>3.0362069044930915E-2</v>
      </c>
      <c r="BJ155" s="95">
        <v>1.518793557800943E-2</v>
      </c>
    </row>
    <row r="156" spans="1:62" x14ac:dyDescent="0.35">
      <c r="A156" s="95" t="s">
        <v>10166</v>
      </c>
      <c r="B156" s="95" t="s">
        <v>10430</v>
      </c>
      <c r="C156" s="95" t="s">
        <v>10432</v>
      </c>
      <c r="D156" s="95" t="s">
        <v>10151</v>
      </c>
      <c r="E156" s="95" t="s">
        <v>10616</v>
      </c>
      <c r="F156" s="122">
        <v>765.63127970572145</v>
      </c>
      <c r="G156" s="123">
        <v>-0.17962695574866827</v>
      </c>
      <c r="H156" s="95">
        <v>35</v>
      </c>
      <c r="I156" s="95">
        <v>797.42343393903491</v>
      </c>
      <c r="J156" s="95">
        <v>46.490717141188291</v>
      </c>
      <c r="K156" s="95">
        <v>365.44706588759436</v>
      </c>
      <c r="L156" s="95">
        <v>281.06473227961823</v>
      </c>
      <c r="M156" s="95">
        <v>73.761852506984368</v>
      </c>
      <c r="N156" s="95">
        <v>11.188110019137136</v>
      </c>
      <c r="O156" s="95">
        <v>10.047923122041528</v>
      </c>
      <c r="P156" s="95">
        <v>0.54964271097455308</v>
      </c>
      <c r="Q156" s="95">
        <v>0.59054418612105819</v>
      </c>
      <c r="R156" s="95">
        <v>0</v>
      </c>
      <c r="S156" s="95">
        <v>0</v>
      </c>
      <c r="T156" s="95">
        <v>11094.570928574887</v>
      </c>
      <c r="U156" s="95">
        <v>0</v>
      </c>
      <c r="V156" s="95">
        <v>615.28579360375284</v>
      </c>
      <c r="W156" s="95">
        <v>170.20797784207534</v>
      </c>
      <c r="X156" s="95">
        <v>63.169155872774866</v>
      </c>
      <c r="Y156" s="95">
        <v>51.179202000000004</v>
      </c>
      <c r="Z156" s="95">
        <v>330.72945788890263</v>
      </c>
      <c r="AA156" s="95">
        <v>150.34548610196862</v>
      </c>
      <c r="AB156" s="95">
        <v>16.066992482010519</v>
      </c>
      <c r="AC156" s="95">
        <v>47.418569355730767</v>
      </c>
      <c r="AD156" s="95">
        <v>18.886829381337876</v>
      </c>
      <c r="AE156" s="95">
        <v>0</v>
      </c>
      <c r="AF156" s="95">
        <v>-2.4112871430440497</v>
      </c>
      <c r="AG156" s="95">
        <v>0</v>
      </c>
      <c r="AH156" s="95">
        <v>-18.368484259216217</v>
      </c>
      <c r="AI156" s="95">
        <v>0</v>
      </c>
      <c r="AJ156" s="95">
        <v>0</v>
      </c>
      <c r="AK156" s="95">
        <v>0.4545875261963272</v>
      </c>
      <c r="AL156" s="95">
        <v>765.63127970572145</v>
      </c>
      <c r="AM156" s="95">
        <v>0</v>
      </c>
      <c r="AN156" s="95">
        <v>0</v>
      </c>
      <c r="AO156" s="95">
        <v>0</v>
      </c>
      <c r="AP156" s="95">
        <v>0</v>
      </c>
      <c r="AQ156" s="95">
        <v>0</v>
      </c>
      <c r="AR156" s="95">
        <v>178.54692799137536</v>
      </c>
      <c r="AS156" s="95">
        <v>101.78402619883013</v>
      </c>
      <c r="AT156" s="95">
        <v>101.78402619883013</v>
      </c>
      <c r="AU156" s="95">
        <v>0</v>
      </c>
      <c r="AV156" s="95">
        <v>0</v>
      </c>
      <c r="AW156" s="95">
        <v>57.962833533576102</v>
      </c>
      <c r="AX156" s="95">
        <v>2.5946484305671884</v>
      </c>
      <c r="AY156" s="95">
        <v>23.070077126253715</v>
      </c>
      <c r="AZ156" s="95">
        <v>32.298107976755198</v>
      </c>
      <c r="BA156" s="95">
        <v>0</v>
      </c>
      <c r="BB156" s="95">
        <v>18.800068258969148</v>
      </c>
      <c r="BC156" s="95">
        <v>0</v>
      </c>
      <c r="BD156" s="95">
        <v>0</v>
      </c>
      <c r="BE156" s="95">
        <v>18.800068258969148</v>
      </c>
      <c r="BF156" s="95">
        <v>0</v>
      </c>
      <c r="BG156" s="95">
        <v>178.54692799137536</v>
      </c>
      <c r="BH156" s="95">
        <v>28.201441889406738</v>
      </c>
      <c r="BI156" s="95">
        <v>-0.41583237513029087</v>
      </c>
      <c r="BJ156" s="95">
        <v>-0.17962695574866827</v>
      </c>
    </row>
    <row r="157" spans="1:62" x14ac:dyDescent="0.35">
      <c r="A157" s="95" t="s">
        <v>10166</v>
      </c>
      <c r="B157" s="95" t="s">
        <v>10430</v>
      </c>
      <c r="C157" s="95" t="s">
        <v>10432</v>
      </c>
      <c r="D157" s="95" t="s">
        <v>10152</v>
      </c>
      <c r="E157" s="95" t="s">
        <v>10617</v>
      </c>
      <c r="F157" s="122">
        <v>699.32588096865288</v>
      </c>
      <c r="G157" s="123">
        <v>-9.934650988237595E-2</v>
      </c>
      <c r="H157" s="95">
        <v>35</v>
      </c>
      <c r="I157" s="95">
        <v>797.42343393903491</v>
      </c>
      <c r="J157" s="95">
        <v>46.490717141188291</v>
      </c>
      <c r="K157" s="95">
        <v>365.44706588759436</v>
      </c>
      <c r="L157" s="95">
        <v>281.06473227961823</v>
      </c>
      <c r="M157" s="95">
        <v>73.761852506984368</v>
      </c>
      <c r="N157" s="95">
        <v>11.188110019137136</v>
      </c>
      <c r="O157" s="95">
        <v>10.047923122041528</v>
      </c>
      <c r="P157" s="95">
        <v>0.54964271097455308</v>
      </c>
      <c r="Q157" s="95">
        <v>0.59054418612105819</v>
      </c>
      <c r="R157" s="95">
        <v>0</v>
      </c>
      <c r="S157" s="95">
        <v>0</v>
      </c>
      <c r="T157" s="95">
        <v>0</v>
      </c>
      <c r="U157" s="95">
        <v>11094570.928574888</v>
      </c>
      <c r="V157" s="95">
        <v>615.28579360375284</v>
      </c>
      <c r="W157" s="95">
        <v>170.20797784207534</v>
      </c>
      <c r="X157" s="95">
        <v>63.169155872774866</v>
      </c>
      <c r="Y157" s="95">
        <v>51.179202000000004</v>
      </c>
      <c r="Z157" s="95">
        <v>330.72945788890263</v>
      </c>
      <c r="AA157" s="95">
        <v>84.040087364900046</v>
      </c>
      <c r="AB157" s="95">
        <v>16.066992482010519</v>
      </c>
      <c r="AC157" s="95">
        <v>0</v>
      </c>
      <c r="AD157" s="95">
        <v>0</v>
      </c>
      <c r="AE157" s="95">
        <v>0</v>
      </c>
      <c r="AF157" s="95">
        <v>-2.4112871430440497</v>
      </c>
      <c r="AG157" s="95">
        <v>0</v>
      </c>
      <c r="AH157" s="95">
        <v>-18.368484259216217</v>
      </c>
      <c r="AI157" s="95">
        <v>0</v>
      </c>
      <c r="AJ157" s="95">
        <v>0</v>
      </c>
      <c r="AK157" s="95">
        <v>0.25410523725748818</v>
      </c>
      <c r="AL157" s="95">
        <v>699.32588096865288</v>
      </c>
      <c r="AM157" s="95">
        <v>0</v>
      </c>
      <c r="AN157" s="95">
        <v>0</v>
      </c>
      <c r="AO157" s="95">
        <v>0</v>
      </c>
      <c r="AP157" s="95">
        <v>0</v>
      </c>
      <c r="AQ157" s="95">
        <v>0</v>
      </c>
      <c r="AR157" s="95">
        <v>180.29395970914914</v>
      </c>
      <c r="AS157" s="95">
        <v>101.78402619883013</v>
      </c>
      <c r="AT157" s="95">
        <v>101.78402619883013</v>
      </c>
      <c r="AU157" s="95">
        <v>0</v>
      </c>
      <c r="AV157" s="95">
        <v>0</v>
      </c>
      <c r="AW157" s="95">
        <v>57.962833533576102</v>
      </c>
      <c r="AX157" s="95">
        <v>2.5946484305671884</v>
      </c>
      <c r="AY157" s="95">
        <v>23.070077126253715</v>
      </c>
      <c r="AZ157" s="95">
        <v>32.298107976755198</v>
      </c>
      <c r="BA157" s="95">
        <v>0</v>
      </c>
      <c r="BB157" s="95">
        <v>20.547099976742903</v>
      </c>
      <c r="BC157" s="95">
        <v>0</v>
      </c>
      <c r="BD157" s="95">
        <v>0</v>
      </c>
      <c r="BE157" s="95">
        <v>20.547099976742903</v>
      </c>
      <c r="BF157" s="95">
        <v>0</v>
      </c>
      <c r="BG157" s="95">
        <v>180.29395970914914</v>
      </c>
      <c r="BH157" s="95">
        <v>96.253872344249089</v>
      </c>
      <c r="BI157" s="95">
        <v>-0.21006772722371622</v>
      </c>
      <c r="BJ157" s="95">
        <v>-9.934650988237595E-2</v>
      </c>
    </row>
    <row r="158" spans="1:62" x14ac:dyDescent="0.35">
      <c r="A158" s="95" t="s">
        <v>10166</v>
      </c>
      <c r="B158" s="95" t="s">
        <v>10430</v>
      </c>
      <c r="C158" s="95" t="s">
        <v>10432</v>
      </c>
      <c r="D158" s="95" t="s">
        <v>10153</v>
      </c>
      <c r="E158" s="95" t="s">
        <v>10618</v>
      </c>
      <c r="F158" s="122">
        <v>659.88956038144397</v>
      </c>
      <c r="G158" s="123">
        <v>5.2262146979803518E-2</v>
      </c>
      <c r="H158" s="95">
        <v>35</v>
      </c>
      <c r="I158" s="95">
        <v>797.47158433488767</v>
      </c>
      <c r="J158" s="95">
        <v>46.520357838645843</v>
      </c>
      <c r="K158" s="95">
        <v>365.44706588759436</v>
      </c>
      <c r="L158" s="95">
        <v>280.91384996680165</v>
      </c>
      <c r="M158" s="95">
        <v>73.815739047275997</v>
      </c>
      <c r="N158" s="95">
        <v>11.285105791662057</v>
      </c>
      <c r="O158" s="95">
        <v>10.047923122041528</v>
      </c>
      <c r="P158" s="95">
        <v>0.64663848349947417</v>
      </c>
      <c r="Q158" s="95">
        <v>0.59054418612105819</v>
      </c>
      <c r="R158" s="95">
        <v>0</v>
      </c>
      <c r="S158" s="95">
        <v>0</v>
      </c>
      <c r="T158" s="95">
        <v>0</v>
      </c>
      <c r="U158" s="95">
        <v>0</v>
      </c>
      <c r="V158" s="95">
        <v>557.48049069229432</v>
      </c>
      <c r="W158" s="95">
        <v>170.20797784207534</v>
      </c>
      <c r="X158" s="95">
        <v>63.169155872774866</v>
      </c>
      <c r="Y158" s="95">
        <v>53.427383999999996</v>
      </c>
      <c r="Z158" s="95">
        <v>270.67597297744408</v>
      </c>
      <c r="AA158" s="95">
        <v>102.40906968914965</v>
      </c>
      <c r="AB158" s="95">
        <v>16.067490547043981</v>
      </c>
      <c r="AC158" s="95">
        <v>0</v>
      </c>
      <c r="AD158" s="95">
        <v>0</v>
      </c>
      <c r="AE158" s="95">
        <v>0</v>
      </c>
      <c r="AF158" s="95">
        <v>-2.4112871430440497</v>
      </c>
      <c r="AG158" s="95">
        <v>0</v>
      </c>
      <c r="AH158" s="95">
        <v>0</v>
      </c>
      <c r="AI158" s="95">
        <v>0</v>
      </c>
      <c r="AJ158" s="95">
        <v>0</v>
      </c>
      <c r="AK158" s="95">
        <v>0.3783456232285663</v>
      </c>
      <c r="AL158" s="95">
        <v>659.88956038144397</v>
      </c>
      <c r="AM158" s="95">
        <v>0</v>
      </c>
      <c r="AN158" s="95">
        <v>0</v>
      </c>
      <c r="AO158" s="95">
        <v>0</v>
      </c>
      <c r="AP158" s="95">
        <v>0</v>
      </c>
      <c r="AQ158" s="95">
        <v>0</v>
      </c>
      <c r="AR158" s="95">
        <v>242.57228786168668</v>
      </c>
      <c r="AS158" s="95">
        <v>101.74244973090335</v>
      </c>
      <c r="AT158" s="95">
        <v>101.74244973090335</v>
      </c>
      <c r="AU158" s="95">
        <v>0</v>
      </c>
      <c r="AV158" s="95">
        <v>0</v>
      </c>
      <c r="AW158" s="95">
        <v>58.14591877425061</v>
      </c>
      <c r="AX158" s="95">
        <v>2.5946484305671884</v>
      </c>
      <c r="AY158" s="95">
        <v>23.146362643201428</v>
      </c>
      <c r="AZ158" s="95">
        <v>32.404907700481992</v>
      </c>
      <c r="BA158" s="95">
        <v>0</v>
      </c>
      <c r="BB158" s="95">
        <v>82.683919356532726</v>
      </c>
      <c r="BC158" s="95">
        <v>0</v>
      </c>
      <c r="BD158" s="95">
        <v>0</v>
      </c>
      <c r="BE158" s="95">
        <v>82.683919356532726</v>
      </c>
      <c r="BF158" s="95">
        <v>0</v>
      </c>
      <c r="BG158" s="95">
        <v>242.57228786168668</v>
      </c>
      <c r="BH158" s="95">
        <v>140.16321817253703</v>
      </c>
      <c r="BI158" s="95">
        <v>0.12741154974241781</v>
      </c>
      <c r="BJ158" s="95">
        <v>5.2262146979803518E-2</v>
      </c>
    </row>
    <row r="159" spans="1:62" x14ac:dyDescent="0.35">
      <c r="A159" s="95" t="s">
        <v>10166</v>
      </c>
      <c r="B159" s="95" t="s">
        <v>10430</v>
      </c>
      <c r="C159" s="95" t="s">
        <v>10432</v>
      </c>
      <c r="D159" s="95" t="s">
        <v>10154</v>
      </c>
      <c r="E159" s="95" t="s">
        <v>10619</v>
      </c>
      <c r="F159" s="122">
        <v>716.98678036254455</v>
      </c>
      <c r="G159" s="123">
        <v>1.2008716807701433E-2</v>
      </c>
      <c r="H159" s="95">
        <v>35</v>
      </c>
      <c r="I159" s="95">
        <v>793.17374767189835</v>
      </c>
      <c r="J159" s="95">
        <v>45.960187003757902</v>
      </c>
      <c r="K159" s="95">
        <v>365.44706588759436</v>
      </c>
      <c r="L159" s="95">
        <v>281.18873833614464</v>
      </c>
      <c r="M159" s="95">
        <v>73.638937584034906</v>
      </c>
      <c r="N159" s="95">
        <v>11.187018885560162</v>
      </c>
      <c r="O159" s="95">
        <v>10.047923122041528</v>
      </c>
      <c r="P159" s="95">
        <v>0</v>
      </c>
      <c r="Q159" s="95">
        <v>1.139095763518637</v>
      </c>
      <c r="R159" s="95">
        <v>0</v>
      </c>
      <c r="S159" s="95">
        <v>0</v>
      </c>
      <c r="T159" s="95">
        <v>0</v>
      </c>
      <c r="U159" s="95">
        <v>0</v>
      </c>
      <c r="V159" s="95">
        <v>614.58103110695129</v>
      </c>
      <c r="W159" s="95">
        <v>170.20797784207534</v>
      </c>
      <c r="X159" s="95">
        <v>63.169155872774866</v>
      </c>
      <c r="Y159" s="95">
        <v>46.286100000000005</v>
      </c>
      <c r="Z159" s="95">
        <v>334.91779739210102</v>
      </c>
      <c r="AA159" s="95">
        <v>102.40574925559326</v>
      </c>
      <c r="AB159" s="95">
        <v>16.064170113487581</v>
      </c>
      <c r="AC159" s="95">
        <v>0</v>
      </c>
      <c r="AD159" s="95">
        <v>0</v>
      </c>
      <c r="AE159" s="95">
        <v>0</v>
      </c>
      <c r="AF159" s="95">
        <v>-2.4112871430440497</v>
      </c>
      <c r="AG159" s="95">
        <v>0</v>
      </c>
      <c r="AH159" s="95">
        <v>0</v>
      </c>
      <c r="AI159" s="95">
        <v>0</v>
      </c>
      <c r="AJ159" s="95">
        <v>0</v>
      </c>
      <c r="AK159" s="95">
        <v>0.30576383235825166</v>
      </c>
      <c r="AL159" s="95">
        <v>716.98678036254455</v>
      </c>
      <c r="AM159" s="95">
        <v>0</v>
      </c>
      <c r="AN159" s="95">
        <v>0</v>
      </c>
      <c r="AO159" s="95">
        <v>0</v>
      </c>
      <c r="AP159" s="95">
        <v>0</v>
      </c>
      <c r="AQ159" s="95">
        <v>0</v>
      </c>
      <c r="AR159" s="95">
        <v>280.93363784793371</v>
      </c>
      <c r="AS159" s="95">
        <v>101.87897555236968</v>
      </c>
      <c r="AT159" s="95">
        <v>101.87897555236968</v>
      </c>
      <c r="AU159" s="95">
        <v>0</v>
      </c>
      <c r="AV159" s="95">
        <v>0</v>
      </c>
      <c r="AW159" s="95">
        <v>56.363418544261933</v>
      </c>
      <c r="AX159" s="95">
        <v>2.5946484305671884</v>
      </c>
      <c r="AY159" s="95">
        <v>22.403654214039477</v>
      </c>
      <c r="AZ159" s="95">
        <v>31.365115899655265</v>
      </c>
      <c r="BA159" s="95">
        <v>0</v>
      </c>
      <c r="BB159" s="95">
        <v>122.69124375130212</v>
      </c>
      <c r="BC159" s="95">
        <v>0</v>
      </c>
      <c r="BD159" s="95">
        <v>0</v>
      </c>
      <c r="BE159" s="95">
        <v>122.69124375130212</v>
      </c>
      <c r="BF159" s="95">
        <v>0</v>
      </c>
      <c r="BG159" s="95">
        <v>280.93363784793371</v>
      </c>
      <c r="BH159" s="95">
        <v>178.52788859234045</v>
      </c>
      <c r="BI159" s="95">
        <v>2.5708073047426807E-2</v>
      </c>
      <c r="BJ159" s="95">
        <v>1.2008716807701433E-2</v>
      </c>
    </row>
    <row r="160" spans="1:62" x14ac:dyDescent="0.35">
      <c r="A160" s="95" t="s">
        <v>10166</v>
      </c>
      <c r="B160" s="95" t="s">
        <v>10430</v>
      </c>
      <c r="C160" s="95" t="s">
        <v>10432</v>
      </c>
      <c r="D160" s="95" t="s">
        <v>10155</v>
      </c>
      <c r="E160" s="95" t="s">
        <v>10620</v>
      </c>
      <c r="F160" s="122">
        <v>673.87848547666181</v>
      </c>
      <c r="G160" s="123">
        <v>0.54461160551836374</v>
      </c>
      <c r="H160" s="95">
        <v>35</v>
      </c>
      <c r="I160" s="95">
        <v>797.88420686067366</v>
      </c>
      <c r="J160" s="95">
        <v>46.12088111972399</v>
      </c>
      <c r="K160" s="95">
        <v>365.44706588759436</v>
      </c>
      <c r="L160" s="95">
        <v>282.94756384729021</v>
      </c>
      <c r="M160" s="95">
        <v>73.093716143025247</v>
      </c>
      <c r="N160" s="95">
        <v>9.9734148154243076</v>
      </c>
      <c r="O160" s="95">
        <v>9.9734148154243076</v>
      </c>
      <c r="P160" s="95">
        <v>0</v>
      </c>
      <c r="Q160" s="95">
        <v>0</v>
      </c>
      <c r="R160" s="95">
        <v>249743.90744365376</v>
      </c>
      <c r="S160" s="95">
        <v>0</v>
      </c>
      <c r="T160" s="95">
        <v>0</v>
      </c>
      <c r="U160" s="95">
        <v>0</v>
      </c>
      <c r="V160" s="95">
        <v>884.44371540424504</v>
      </c>
      <c r="W160" s="95">
        <v>170.20797784207534</v>
      </c>
      <c r="X160" s="95">
        <v>63.169155872774866</v>
      </c>
      <c r="Y160" s="95">
        <v>26.184707999999993</v>
      </c>
      <c r="Z160" s="95">
        <v>624.88187368939487</v>
      </c>
      <c r="AA160" s="95">
        <v>-210.56522992758323</v>
      </c>
      <c r="AB160" s="95">
        <v>-17.632874920740324</v>
      </c>
      <c r="AC160" s="95">
        <v>0</v>
      </c>
      <c r="AD160" s="95">
        <v>0</v>
      </c>
      <c r="AE160" s="95">
        <v>-38.609570719756853</v>
      </c>
      <c r="AF160" s="95">
        <v>-55.352690540058809</v>
      </c>
      <c r="AG160" s="95">
        <v>-187.72296003217707</v>
      </c>
      <c r="AH160" s="95">
        <v>0</v>
      </c>
      <c r="AI160" s="95">
        <v>0</v>
      </c>
      <c r="AJ160" s="95">
        <v>0</v>
      </c>
      <c r="AK160" s="95">
        <v>-0.33696805555324405</v>
      </c>
      <c r="AL160" s="95">
        <v>673.87848547666181</v>
      </c>
      <c r="AM160" s="95">
        <v>56.242445640497181</v>
      </c>
      <c r="AN160" s="95">
        <v>17.632874920740324</v>
      </c>
      <c r="AO160" s="95">
        <v>0</v>
      </c>
      <c r="AP160" s="95">
        <v>0</v>
      </c>
      <c r="AQ160" s="95">
        <v>38.609570719756853</v>
      </c>
      <c r="AR160" s="95">
        <v>560.07624202104262</v>
      </c>
      <c r="AS160" s="95">
        <v>102.3020656923877</v>
      </c>
      <c r="AT160" s="95">
        <v>102.3020656923877</v>
      </c>
      <c r="AU160" s="95">
        <v>0</v>
      </c>
      <c r="AV160" s="95">
        <v>0</v>
      </c>
      <c r="AW160" s="95">
        <v>122.64392328623677</v>
      </c>
      <c r="AX160" s="95">
        <v>68.797011985029002</v>
      </c>
      <c r="AY160" s="95">
        <v>22.436213042169907</v>
      </c>
      <c r="AZ160" s="95">
        <v>31.410698259037865</v>
      </c>
      <c r="BA160" s="95">
        <v>0</v>
      </c>
      <c r="BB160" s="95">
        <v>335.13025304241819</v>
      </c>
      <c r="BC160" s="95">
        <v>0</v>
      </c>
      <c r="BD160" s="95">
        <v>0</v>
      </c>
      <c r="BE160" s="95">
        <v>335.13025304241819</v>
      </c>
      <c r="BF160" s="95">
        <v>0</v>
      </c>
      <c r="BG160" s="95">
        <v>616.3186876615398</v>
      </c>
      <c r="BH160" s="95">
        <v>826.88391758912303</v>
      </c>
      <c r="BI160" s="95">
        <v>0.58731427386890567</v>
      </c>
      <c r="BJ160" s="95">
        <v>0.54461160551836374</v>
      </c>
    </row>
    <row r="161" spans="1:62" x14ac:dyDescent="0.35">
      <c r="A161" s="95" t="s">
        <v>10166</v>
      </c>
      <c r="B161" s="95" t="s">
        <v>10430</v>
      </c>
      <c r="C161" s="95" t="s">
        <v>10432</v>
      </c>
      <c r="D161" s="95" t="s">
        <v>10156</v>
      </c>
      <c r="E161" s="95" t="s">
        <v>10621</v>
      </c>
      <c r="F161" s="125">
        <v>1550.4998998086733</v>
      </c>
      <c r="G161" s="123">
        <v>0.110385670292365</v>
      </c>
      <c r="H161" s="95">
        <v>35</v>
      </c>
      <c r="I161" s="95">
        <v>455.03713075872957</v>
      </c>
      <c r="J161" s="95">
        <v>40.678079177543964</v>
      </c>
      <c r="K161" s="95">
        <v>365.44706588759436</v>
      </c>
      <c r="L161" s="95">
        <v>282.94756384729021</v>
      </c>
      <c r="M161" s="95">
        <v>73.093716143025247</v>
      </c>
      <c r="N161" s="95">
        <v>9.9734148154243076</v>
      </c>
      <c r="O161" s="95">
        <v>9.9734148154243076</v>
      </c>
      <c r="P161" s="95">
        <v>0</v>
      </c>
      <c r="Q161" s="95">
        <v>0</v>
      </c>
      <c r="R161" s="95">
        <v>249743.90744365376</v>
      </c>
      <c r="S161" s="95">
        <v>0</v>
      </c>
      <c r="T161" s="95">
        <v>0</v>
      </c>
      <c r="U161" s="95">
        <v>0</v>
      </c>
      <c r="V161" s="95">
        <v>1769.420864891094</v>
      </c>
      <c r="W161" s="95">
        <v>170.20797784207534</v>
      </c>
      <c r="X161" s="95">
        <v>63.169155872774866</v>
      </c>
      <c r="Y161" s="95">
        <v>26.184707999999993</v>
      </c>
      <c r="Z161" s="95">
        <v>1509.8590231762437</v>
      </c>
      <c r="AA161" s="95">
        <v>-218.92096508242071</v>
      </c>
      <c r="AB161" s="95">
        <v>-18.183617399515782</v>
      </c>
      <c r="AC161" s="95">
        <v>0</v>
      </c>
      <c r="AD161" s="95">
        <v>0</v>
      </c>
      <c r="AE161" s="95">
        <v>-39.623238071961268</v>
      </c>
      <c r="AF161" s="95">
        <v>-55.352690540058809</v>
      </c>
      <c r="AG161" s="95">
        <v>-194.51428535603475</v>
      </c>
      <c r="AH161" s="95">
        <v>0</v>
      </c>
      <c r="AI161" s="95">
        <v>0</v>
      </c>
      <c r="AJ161" s="95">
        <v>0</v>
      </c>
      <c r="AK161" s="95">
        <v>-0.14499430855596271</v>
      </c>
      <c r="AL161" s="95">
        <v>1550.4998998086733</v>
      </c>
      <c r="AM161" s="95">
        <v>57.80685547147705</v>
      </c>
      <c r="AN161" s="95">
        <v>18.183617399515782</v>
      </c>
      <c r="AO161" s="95">
        <v>0</v>
      </c>
      <c r="AP161" s="95">
        <v>0</v>
      </c>
      <c r="AQ161" s="95">
        <v>39.623238071961268</v>
      </c>
      <c r="AR161" s="95">
        <v>1239.2841733509711</v>
      </c>
      <c r="AS161" s="95">
        <v>102.3020656923877</v>
      </c>
      <c r="AT161" s="95">
        <v>102.3020656923877</v>
      </c>
      <c r="AU161" s="95">
        <v>0</v>
      </c>
      <c r="AV161" s="95">
        <v>0</v>
      </c>
      <c r="AW161" s="95">
        <v>149.02519640569489</v>
      </c>
      <c r="AX161" s="95">
        <v>68.797011985029002</v>
      </c>
      <c r="AY161" s="95">
        <v>33.428410175277449</v>
      </c>
      <c r="AZ161" s="95">
        <v>46.799774245388427</v>
      </c>
      <c r="BA161" s="95">
        <v>0</v>
      </c>
      <c r="BB161" s="95">
        <v>987.9569112528884</v>
      </c>
      <c r="BC161" s="95">
        <v>0</v>
      </c>
      <c r="BD161" s="95">
        <v>0</v>
      </c>
      <c r="BE161" s="95">
        <v>987.9569112528884</v>
      </c>
      <c r="BF161" s="95">
        <v>0</v>
      </c>
      <c r="BG161" s="95">
        <v>1297.0910288224482</v>
      </c>
      <c r="BH161" s="95">
        <v>1516.0119939048689</v>
      </c>
      <c r="BI161" s="95">
        <v>0.11335692147507651</v>
      </c>
      <c r="BJ161" s="95">
        <v>0.110385670292365</v>
      </c>
    </row>
    <row r="162" spans="1:62" x14ac:dyDescent="0.35">
      <c r="A162" s="95" t="s">
        <v>10166</v>
      </c>
      <c r="B162" s="95" t="s">
        <v>10430</v>
      </c>
      <c r="C162" s="95" t="s">
        <v>10622</v>
      </c>
      <c r="D162" s="95" t="s">
        <v>9784</v>
      </c>
      <c r="E162" s="95" t="s">
        <v>10623</v>
      </c>
      <c r="F162" s="122">
        <v>659.88956038144397</v>
      </c>
      <c r="G162" s="123">
        <v>5.2262146979803518E-2</v>
      </c>
      <c r="H162" s="95">
        <v>35</v>
      </c>
      <c r="I162" s="95">
        <v>797.47158433488767</v>
      </c>
      <c r="J162" s="95">
        <v>46.520357838645843</v>
      </c>
      <c r="K162" s="95">
        <v>365.44706588759436</v>
      </c>
      <c r="L162" s="95">
        <v>280.91384996680165</v>
      </c>
      <c r="M162" s="95">
        <v>73.815739047275997</v>
      </c>
      <c r="N162" s="95">
        <v>11.285105791662057</v>
      </c>
      <c r="O162" s="95">
        <v>10.047923122041528</v>
      </c>
      <c r="P162" s="95">
        <v>0.64663848349947417</v>
      </c>
      <c r="Q162" s="95">
        <v>0.59054418612105819</v>
      </c>
      <c r="R162" s="95">
        <v>0</v>
      </c>
      <c r="S162" s="95">
        <v>0</v>
      </c>
      <c r="T162" s="95">
        <v>0</v>
      </c>
      <c r="U162" s="95">
        <v>0</v>
      </c>
      <c r="V162" s="95">
        <v>557.48049069229432</v>
      </c>
      <c r="W162" s="95">
        <v>170.20797784207534</v>
      </c>
      <c r="X162" s="95">
        <v>63.169155872774866</v>
      </c>
      <c r="Y162" s="95">
        <v>53.427383999999996</v>
      </c>
      <c r="Z162" s="95">
        <v>270.67597297744408</v>
      </c>
      <c r="AA162" s="95">
        <v>102.40906968914965</v>
      </c>
      <c r="AB162" s="95">
        <v>16.067490547043981</v>
      </c>
      <c r="AC162" s="95">
        <v>0</v>
      </c>
      <c r="AD162" s="95">
        <v>0</v>
      </c>
      <c r="AE162" s="95">
        <v>0</v>
      </c>
      <c r="AF162" s="95">
        <v>-2.4112871430440497</v>
      </c>
      <c r="AG162" s="95">
        <v>0</v>
      </c>
      <c r="AH162" s="95">
        <v>0</v>
      </c>
      <c r="AI162" s="95">
        <v>0</v>
      </c>
      <c r="AJ162" s="95">
        <v>0</v>
      </c>
      <c r="AK162" s="95">
        <v>0.3783456232285663</v>
      </c>
      <c r="AL162" s="95">
        <v>659.88956038144397</v>
      </c>
      <c r="AM162" s="95">
        <v>0</v>
      </c>
      <c r="AN162" s="95">
        <v>0</v>
      </c>
      <c r="AO162" s="95">
        <v>0</v>
      </c>
      <c r="AP162" s="95">
        <v>0</v>
      </c>
      <c r="AQ162" s="95">
        <v>0</v>
      </c>
      <c r="AR162" s="95">
        <v>242.57228786168668</v>
      </c>
      <c r="AS162" s="95">
        <v>101.74244973090335</v>
      </c>
      <c r="AT162" s="95">
        <v>101.74244973090335</v>
      </c>
      <c r="AU162" s="95">
        <v>0</v>
      </c>
      <c r="AV162" s="95">
        <v>0</v>
      </c>
      <c r="AW162" s="95">
        <v>58.14591877425061</v>
      </c>
      <c r="AX162" s="95">
        <v>2.5946484305671884</v>
      </c>
      <c r="AY162" s="95">
        <v>23.146362643201428</v>
      </c>
      <c r="AZ162" s="95">
        <v>32.404907700481992</v>
      </c>
      <c r="BA162" s="95">
        <v>0</v>
      </c>
      <c r="BB162" s="95">
        <v>82.683919356532726</v>
      </c>
      <c r="BC162" s="95">
        <v>0</v>
      </c>
      <c r="BD162" s="95">
        <v>0</v>
      </c>
      <c r="BE162" s="95">
        <v>82.683919356532726</v>
      </c>
      <c r="BF162" s="95">
        <v>0</v>
      </c>
      <c r="BG162" s="95">
        <v>242.57228786168668</v>
      </c>
      <c r="BH162" s="95">
        <v>140.16321817253703</v>
      </c>
      <c r="BI162" s="95">
        <v>0.12741154974241781</v>
      </c>
      <c r="BJ162" s="95">
        <v>5.2262146979803518E-2</v>
      </c>
    </row>
    <row r="163" spans="1:62" x14ac:dyDescent="0.35">
      <c r="A163" s="95" t="s">
        <v>10166</v>
      </c>
      <c r="B163" s="95" t="s">
        <v>10430</v>
      </c>
      <c r="C163" s="95" t="s">
        <v>10434</v>
      </c>
      <c r="D163" s="95" t="s">
        <v>10150</v>
      </c>
      <c r="E163" s="95" t="s">
        <v>10624</v>
      </c>
      <c r="F163" s="125">
        <v>868.03035739664415</v>
      </c>
      <c r="G163" s="123">
        <v>-9.788635627774428E-2</v>
      </c>
      <c r="H163" s="95">
        <v>35</v>
      </c>
      <c r="I163" s="95">
        <v>44.87631303384039</v>
      </c>
      <c r="J163" s="95">
        <v>8.8178337184706397</v>
      </c>
      <c r="K163" s="95">
        <v>100.06919407624923</v>
      </c>
      <c r="L163" s="95">
        <v>77.138702590808833</v>
      </c>
      <c r="M163" s="95">
        <v>20.239190404795021</v>
      </c>
      <c r="N163" s="95">
        <v>3.2589299987907903</v>
      </c>
      <c r="O163" s="95">
        <v>2.9467162897778638</v>
      </c>
      <c r="P163" s="95">
        <v>0.15050689484541147</v>
      </c>
      <c r="Q163" s="95">
        <v>0.16170681416751495</v>
      </c>
      <c r="R163" s="95">
        <v>0</v>
      </c>
      <c r="S163" s="95">
        <v>12151.962624165772</v>
      </c>
      <c r="T163" s="95">
        <v>0</v>
      </c>
      <c r="U163" s="95">
        <v>0</v>
      </c>
      <c r="V163" s="95">
        <v>662.59895212174229</v>
      </c>
      <c r="W163" s="95">
        <v>170.20797784207534</v>
      </c>
      <c r="X163" s="95">
        <v>63.169155872774866</v>
      </c>
      <c r="Y163" s="95">
        <v>114.55935299999999</v>
      </c>
      <c r="Z163" s="95">
        <v>314.66246540689212</v>
      </c>
      <c r="AA163" s="95">
        <v>205.43140527490186</v>
      </c>
      <c r="AB163" s="95">
        <v>0</v>
      </c>
      <c r="AC163" s="95">
        <v>0</v>
      </c>
      <c r="AD163" s="95">
        <v>0</v>
      </c>
      <c r="AE163" s="95">
        <v>-41.25588342857143</v>
      </c>
      <c r="AF163" s="95">
        <v>-5.775577581676373</v>
      </c>
      <c r="AG163" s="95">
        <v>0</v>
      </c>
      <c r="AH163" s="95">
        <v>0</v>
      </c>
      <c r="AI163" s="95">
        <v>0</v>
      </c>
      <c r="AJ163" s="95">
        <v>0</v>
      </c>
      <c r="AK163" s="95">
        <v>0.65286275885894796</v>
      </c>
      <c r="AL163" s="95">
        <v>868.03035739664415</v>
      </c>
      <c r="AM163" s="95">
        <v>41.25588342857143</v>
      </c>
      <c r="AN163" s="95">
        <v>0</v>
      </c>
      <c r="AO163" s="95">
        <v>0</v>
      </c>
      <c r="AP163" s="95">
        <v>0</v>
      </c>
      <c r="AQ163" s="95">
        <v>41.25588342857143</v>
      </c>
      <c r="AR163" s="95">
        <v>228.86965842919693</v>
      </c>
      <c r="AS163" s="95">
        <v>139.82240253658745</v>
      </c>
      <c r="AT163" s="95">
        <v>139.82240253658745</v>
      </c>
      <c r="AU163" s="95">
        <v>0</v>
      </c>
      <c r="AV163" s="95">
        <v>0</v>
      </c>
      <c r="AW163" s="95">
        <v>23.398944518066255</v>
      </c>
      <c r="AX163" s="95">
        <v>5.0789126801947626</v>
      </c>
      <c r="AY163" s="95">
        <v>7.6333465991131222</v>
      </c>
      <c r="AZ163" s="95">
        <v>10.68668523875837</v>
      </c>
      <c r="BA163" s="95">
        <v>0</v>
      </c>
      <c r="BB163" s="95">
        <v>65.648311374543212</v>
      </c>
      <c r="BC163" s="95">
        <v>0</v>
      </c>
      <c r="BD163" s="95">
        <v>0</v>
      </c>
      <c r="BE163" s="95">
        <v>65.648311374543212</v>
      </c>
      <c r="BF163" s="95">
        <v>0</v>
      </c>
      <c r="BG163" s="95">
        <v>270.12554185776838</v>
      </c>
      <c r="BH163" s="95">
        <v>64.69413658286652</v>
      </c>
      <c r="BI163" s="95">
        <v>-0.27003007401646234</v>
      </c>
      <c r="BJ163" s="95">
        <v>-9.788635627774428E-2</v>
      </c>
    </row>
    <row r="164" spans="1:62" x14ac:dyDescent="0.35">
      <c r="A164" s="95" t="s">
        <v>10166</v>
      </c>
      <c r="B164" s="95" t="s">
        <v>10430</v>
      </c>
      <c r="C164" s="95" t="s">
        <v>10434</v>
      </c>
      <c r="D164" s="95" t="s">
        <v>10151</v>
      </c>
      <c r="E164" s="95" t="s">
        <v>10625</v>
      </c>
      <c r="F164" s="125">
        <v>1108.7744488724784</v>
      </c>
      <c r="G164" s="123">
        <v>-0.33660489964143775</v>
      </c>
      <c r="H164" s="95">
        <v>35</v>
      </c>
      <c r="I164" s="95">
        <v>44.87631303384039</v>
      </c>
      <c r="J164" s="95">
        <v>8.8178337184706397</v>
      </c>
      <c r="K164" s="95">
        <v>100.06919407624923</v>
      </c>
      <c r="L164" s="95">
        <v>77.138702590808833</v>
      </c>
      <c r="M164" s="95">
        <v>20.239190404795021</v>
      </c>
      <c r="N164" s="95">
        <v>3.2589299987907903</v>
      </c>
      <c r="O164" s="95">
        <v>2.9467162897778638</v>
      </c>
      <c r="P164" s="95">
        <v>0.15050689484541147</v>
      </c>
      <c r="Q164" s="95">
        <v>0.16170681416751495</v>
      </c>
      <c r="R164" s="95">
        <v>0</v>
      </c>
      <c r="S164" s="95">
        <v>0</v>
      </c>
      <c r="T164" s="95">
        <v>3037.9906560414429</v>
      </c>
      <c r="U164" s="95">
        <v>0</v>
      </c>
      <c r="V164" s="95">
        <v>662.59895212174229</v>
      </c>
      <c r="W164" s="95">
        <v>170.20797784207534</v>
      </c>
      <c r="X164" s="95">
        <v>63.169155872774866</v>
      </c>
      <c r="Y164" s="95">
        <v>114.55935299999999</v>
      </c>
      <c r="Z164" s="95">
        <v>314.66246540689212</v>
      </c>
      <c r="AA164" s="95">
        <v>446.1754967507361</v>
      </c>
      <c r="AB164" s="95">
        <v>0</v>
      </c>
      <c r="AC164" s="95">
        <v>173.1699470511887</v>
      </c>
      <c r="AD164" s="95">
        <v>68.973638141527843</v>
      </c>
      <c r="AE164" s="95">
        <v>0</v>
      </c>
      <c r="AF164" s="95">
        <v>-5.775577581676373</v>
      </c>
      <c r="AG164" s="95">
        <v>0</v>
      </c>
      <c r="AH164" s="95">
        <v>-42.655377145453635</v>
      </c>
      <c r="AI164" s="95">
        <v>0</v>
      </c>
      <c r="AJ164" s="95">
        <v>0</v>
      </c>
      <c r="AK164" s="95">
        <v>1.4179495357788658</v>
      </c>
      <c r="AL164" s="95">
        <v>1108.7744488724784</v>
      </c>
      <c r="AM164" s="95">
        <v>0</v>
      </c>
      <c r="AN164" s="95">
        <v>0</v>
      </c>
      <c r="AO164" s="95">
        <v>0</v>
      </c>
      <c r="AP164" s="95">
        <v>0</v>
      </c>
      <c r="AQ164" s="95">
        <v>0</v>
      </c>
      <c r="AR164" s="95">
        <v>222.61905006991719</v>
      </c>
      <c r="AS164" s="95">
        <v>139.82240253658745</v>
      </c>
      <c r="AT164" s="95">
        <v>139.82240253658745</v>
      </c>
      <c r="AU164" s="95">
        <v>0</v>
      </c>
      <c r="AV164" s="95">
        <v>0</v>
      </c>
      <c r="AW164" s="95">
        <v>23.398944518066255</v>
      </c>
      <c r="AX164" s="95">
        <v>5.0789126801947626</v>
      </c>
      <c r="AY164" s="95">
        <v>7.6333465991131222</v>
      </c>
      <c r="AZ164" s="95">
        <v>10.68668523875837</v>
      </c>
      <c r="BA164" s="95">
        <v>0</v>
      </c>
      <c r="BB164" s="95">
        <v>59.397703015263495</v>
      </c>
      <c r="BC164" s="95">
        <v>0</v>
      </c>
      <c r="BD164" s="95">
        <v>0</v>
      </c>
      <c r="BE164" s="95">
        <v>59.397703015263495</v>
      </c>
      <c r="BF164" s="95">
        <v>0</v>
      </c>
      <c r="BG164" s="95">
        <v>222.61905006991719</v>
      </c>
      <c r="BH164" s="95">
        <v>-223.55644668081891</v>
      </c>
      <c r="BI164" s="95">
        <v>-1.1860928871993015</v>
      </c>
      <c r="BJ164" s="95">
        <v>-0.33660489964143775</v>
      </c>
    </row>
    <row r="165" spans="1:62" x14ac:dyDescent="0.35">
      <c r="A165" s="95" t="s">
        <v>10166</v>
      </c>
      <c r="B165" s="95" t="s">
        <v>10430</v>
      </c>
      <c r="C165" s="95" t="s">
        <v>10434</v>
      </c>
      <c r="D165" s="95" t="s">
        <v>10152</v>
      </c>
      <c r="E165" s="95" t="s">
        <v>10626</v>
      </c>
      <c r="F165" s="125">
        <v>842.20556990247223</v>
      </c>
      <c r="G165" s="123">
        <v>-0.11637376362467407</v>
      </c>
      <c r="H165" s="95">
        <v>35</v>
      </c>
      <c r="I165" s="95">
        <v>44.87631303384039</v>
      </c>
      <c r="J165" s="95">
        <v>8.8178337184706397</v>
      </c>
      <c r="K165" s="95">
        <v>100.06919407624923</v>
      </c>
      <c r="L165" s="95">
        <v>77.138702590808833</v>
      </c>
      <c r="M165" s="95">
        <v>20.239190404795021</v>
      </c>
      <c r="N165" s="95">
        <v>3.2589299987907903</v>
      </c>
      <c r="O165" s="95">
        <v>2.9467162897778638</v>
      </c>
      <c r="P165" s="95">
        <v>0.15050689484541147</v>
      </c>
      <c r="Q165" s="95">
        <v>0.16170681416751495</v>
      </c>
      <c r="R165" s="95">
        <v>0</v>
      </c>
      <c r="S165" s="95">
        <v>0</v>
      </c>
      <c r="T165" s="95">
        <v>0</v>
      </c>
      <c r="U165" s="95">
        <v>3037990.6560414429</v>
      </c>
      <c r="V165" s="95">
        <v>662.59895212174229</v>
      </c>
      <c r="W165" s="95">
        <v>170.20797784207534</v>
      </c>
      <c r="X165" s="95">
        <v>63.169155872774866</v>
      </c>
      <c r="Y165" s="95">
        <v>114.55935299999999</v>
      </c>
      <c r="Z165" s="95">
        <v>314.66246540689212</v>
      </c>
      <c r="AA165" s="95">
        <v>179.60661778072995</v>
      </c>
      <c r="AB165" s="95">
        <v>0</v>
      </c>
      <c r="AC165" s="95">
        <v>0</v>
      </c>
      <c r="AD165" s="95">
        <v>0</v>
      </c>
      <c r="AE165" s="95">
        <v>0</v>
      </c>
      <c r="AF165" s="95">
        <v>-5.775577581676373</v>
      </c>
      <c r="AG165" s="95">
        <v>0</v>
      </c>
      <c r="AH165" s="95">
        <v>-67.080670922743508</v>
      </c>
      <c r="AI165" s="95">
        <v>0</v>
      </c>
      <c r="AJ165" s="95">
        <v>0</v>
      </c>
      <c r="AK165" s="95">
        <v>0.57079136384595297</v>
      </c>
      <c r="AL165" s="95">
        <v>842.20556990247223</v>
      </c>
      <c r="AM165" s="95">
        <v>0</v>
      </c>
      <c r="AN165" s="95">
        <v>0</v>
      </c>
      <c r="AO165" s="95">
        <v>0</v>
      </c>
      <c r="AP165" s="95">
        <v>0</v>
      </c>
      <c r="AQ165" s="95">
        <v>0</v>
      </c>
      <c r="AR165" s="95">
        <v>231.25845127240785</v>
      </c>
      <c r="AS165" s="95">
        <v>139.82240253658745</v>
      </c>
      <c r="AT165" s="95">
        <v>139.82240253658745</v>
      </c>
      <c r="AU165" s="95">
        <v>0</v>
      </c>
      <c r="AV165" s="95">
        <v>0</v>
      </c>
      <c r="AW165" s="95">
        <v>23.398944518066255</v>
      </c>
      <c r="AX165" s="95">
        <v>5.0789126801947626</v>
      </c>
      <c r="AY165" s="95">
        <v>7.6333465991131222</v>
      </c>
      <c r="AZ165" s="95">
        <v>10.68668523875837</v>
      </c>
      <c r="BA165" s="95">
        <v>0</v>
      </c>
      <c r="BB165" s="95">
        <v>68.037104217754134</v>
      </c>
      <c r="BC165" s="95">
        <v>0</v>
      </c>
      <c r="BD165" s="95">
        <v>0</v>
      </c>
      <c r="BE165" s="95">
        <v>68.037104217754134</v>
      </c>
      <c r="BF165" s="95">
        <v>0</v>
      </c>
      <c r="BG165" s="95">
        <v>231.25845127240785</v>
      </c>
      <c r="BH165" s="95">
        <v>51.651833491677905</v>
      </c>
      <c r="BI165" s="95">
        <v>-0.31147862452700237</v>
      </c>
      <c r="BJ165" s="95">
        <v>-0.11637376362467407</v>
      </c>
    </row>
    <row r="166" spans="1:62" x14ac:dyDescent="0.35">
      <c r="A166" s="95" t="s">
        <v>10166</v>
      </c>
      <c r="B166" s="95" t="s">
        <v>10430</v>
      </c>
      <c r="C166" s="95" t="s">
        <v>10434</v>
      </c>
      <c r="D166" s="95" t="s">
        <v>10153</v>
      </c>
      <c r="E166" s="95" t="s">
        <v>10627</v>
      </c>
      <c r="F166" s="125">
        <v>854.26458084872365</v>
      </c>
      <c r="G166" s="123">
        <v>-2.9611862406077518E-2</v>
      </c>
      <c r="H166" s="95">
        <v>35</v>
      </c>
      <c r="I166" s="95">
        <v>44.879464051252917</v>
      </c>
      <c r="J166" s="95">
        <v>8.8183821556948008</v>
      </c>
      <c r="K166" s="95">
        <v>100.06919407624923</v>
      </c>
      <c r="L166" s="95">
        <v>77.097386972615993</v>
      </c>
      <c r="M166" s="95">
        <v>20.253945982721042</v>
      </c>
      <c r="N166" s="95">
        <v>3.2854900390576276</v>
      </c>
      <c r="O166" s="95">
        <v>2.9467162897778638</v>
      </c>
      <c r="P166" s="95">
        <v>0.17706693511224877</v>
      </c>
      <c r="Q166" s="95">
        <v>0.16170681416751495</v>
      </c>
      <c r="R166" s="95">
        <v>0</v>
      </c>
      <c r="S166" s="95">
        <v>0</v>
      </c>
      <c r="T166" s="95">
        <v>0</v>
      </c>
      <c r="U166" s="95">
        <v>0</v>
      </c>
      <c r="V166" s="95">
        <v>607.57729214525023</v>
      </c>
      <c r="W166" s="95">
        <v>170.20797784207534</v>
      </c>
      <c r="X166" s="95">
        <v>63.169155872774866</v>
      </c>
      <c r="Y166" s="95">
        <v>119.59167599999999</v>
      </c>
      <c r="Z166" s="95">
        <v>254.60848243040007</v>
      </c>
      <c r="AA166" s="95">
        <v>246.68728870347343</v>
      </c>
      <c r="AB166" s="95">
        <v>0</v>
      </c>
      <c r="AC166" s="95">
        <v>0</v>
      </c>
      <c r="AD166" s="95">
        <v>0</v>
      </c>
      <c r="AE166" s="95">
        <v>0</v>
      </c>
      <c r="AF166" s="95">
        <v>-5.775577581676373</v>
      </c>
      <c r="AG166" s="95">
        <v>0</v>
      </c>
      <c r="AH166" s="95">
        <v>0</v>
      </c>
      <c r="AI166" s="95">
        <v>0</v>
      </c>
      <c r="AJ166" s="95">
        <v>0</v>
      </c>
      <c r="AK166" s="95">
        <v>0.96888872809219151</v>
      </c>
      <c r="AL166" s="95">
        <v>854.26458084872365</v>
      </c>
      <c r="AM166" s="95">
        <v>0</v>
      </c>
      <c r="AN166" s="95">
        <v>0</v>
      </c>
      <c r="AO166" s="95">
        <v>0</v>
      </c>
      <c r="AP166" s="95">
        <v>0</v>
      </c>
      <c r="AQ166" s="95">
        <v>0</v>
      </c>
      <c r="AR166" s="95">
        <v>310.99940590739561</v>
      </c>
      <c r="AS166" s="95">
        <v>139.77949617539173</v>
      </c>
      <c r="AT166" s="95">
        <v>139.77949617539173</v>
      </c>
      <c r="AU166" s="95">
        <v>0</v>
      </c>
      <c r="AV166" s="95">
        <v>0</v>
      </c>
      <c r="AW166" s="95">
        <v>23.400232828610264</v>
      </c>
      <c r="AX166" s="95">
        <v>5.0789126801947626</v>
      </c>
      <c r="AY166" s="95">
        <v>7.6338833951731262</v>
      </c>
      <c r="AZ166" s="95">
        <v>10.687436753242375</v>
      </c>
      <c r="BA166" s="95">
        <v>0</v>
      </c>
      <c r="BB166" s="95">
        <v>147.81967690339366</v>
      </c>
      <c r="BC166" s="95">
        <v>0</v>
      </c>
      <c r="BD166" s="95">
        <v>0</v>
      </c>
      <c r="BE166" s="95">
        <v>147.81967690339366</v>
      </c>
      <c r="BF166" s="95">
        <v>0</v>
      </c>
      <c r="BG166" s="95">
        <v>310.99940590739561</v>
      </c>
      <c r="BH166" s="95">
        <v>64.312117203922185</v>
      </c>
      <c r="BI166" s="95">
        <v>-9.9353976682190537E-2</v>
      </c>
      <c r="BJ166" s="95">
        <v>-2.9611862406077518E-2</v>
      </c>
    </row>
    <row r="167" spans="1:62" x14ac:dyDescent="0.35">
      <c r="A167" s="95" t="s">
        <v>10166</v>
      </c>
      <c r="B167" s="95" t="s">
        <v>10430</v>
      </c>
      <c r="C167" s="95" t="s">
        <v>10434</v>
      </c>
      <c r="D167" s="95" t="s">
        <v>10154</v>
      </c>
      <c r="E167" s="95" t="s">
        <v>10628</v>
      </c>
      <c r="F167" s="125">
        <v>902.52469969693698</v>
      </c>
      <c r="G167" s="123">
        <v>-5.3550931869776448E-2</v>
      </c>
      <c r="H167" s="95">
        <v>35</v>
      </c>
      <c r="I167" s="95">
        <v>44.869125579229696</v>
      </c>
      <c r="J167" s="95">
        <v>8.8165827359658238</v>
      </c>
      <c r="K167" s="95">
        <v>100.06919407624923</v>
      </c>
      <c r="L167" s="95">
        <v>77.172658770227144</v>
      </c>
      <c r="M167" s="95">
        <v>20.205533006972924</v>
      </c>
      <c r="N167" s="95">
        <v>3.2586312171945773</v>
      </c>
      <c r="O167" s="95">
        <v>2.9467162897778638</v>
      </c>
      <c r="P167" s="95">
        <v>0</v>
      </c>
      <c r="Q167" s="95">
        <v>0.31191492741671334</v>
      </c>
      <c r="R167" s="95">
        <v>0</v>
      </c>
      <c r="S167" s="95">
        <v>0</v>
      </c>
      <c r="T167" s="95">
        <v>0</v>
      </c>
      <c r="U167" s="95">
        <v>0</v>
      </c>
      <c r="V167" s="95">
        <v>655.83741099346366</v>
      </c>
      <c r="W167" s="95">
        <v>170.20797784207534</v>
      </c>
      <c r="X167" s="95">
        <v>63.169155872774866</v>
      </c>
      <c r="Y167" s="95">
        <v>103.60664999999999</v>
      </c>
      <c r="Z167" s="95">
        <v>318.85362727861343</v>
      </c>
      <c r="AA167" s="95">
        <v>246.68728870347331</v>
      </c>
      <c r="AB167" s="95">
        <v>0</v>
      </c>
      <c r="AC167" s="95">
        <v>0</v>
      </c>
      <c r="AD167" s="95">
        <v>0</v>
      </c>
      <c r="AE167" s="95">
        <v>0</v>
      </c>
      <c r="AF167" s="95">
        <v>-5.775577581676373</v>
      </c>
      <c r="AG167" s="95">
        <v>0</v>
      </c>
      <c r="AH167" s="95">
        <v>0</v>
      </c>
      <c r="AI167" s="95">
        <v>0</v>
      </c>
      <c r="AJ167" s="95">
        <v>0</v>
      </c>
      <c r="AK167" s="95">
        <v>0.77366938180671418</v>
      </c>
      <c r="AL167" s="95">
        <v>902.52469969693698</v>
      </c>
      <c r="AM167" s="95">
        <v>0</v>
      </c>
      <c r="AN167" s="95">
        <v>0</v>
      </c>
      <c r="AO167" s="95">
        <v>0</v>
      </c>
      <c r="AP167" s="95">
        <v>0</v>
      </c>
      <c r="AQ167" s="95">
        <v>0</v>
      </c>
      <c r="AR167" s="95">
        <v>352.20987727782563</v>
      </c>
      <c r="AS167" s="95">
        <v>139.920327601521</v>
      </c>
      <c r="AT167" s="95">
        <v>139.920327601521</v>
      </c>
      <c r="AU167" s="95">
        <v>0</v>
      </c>
      <c r="AV167" s="95">
        <v>0</v>
      </c>
      <c r="AW167" s="95">
        <v>23.396005888300927</v>
      </c>
      <c r="AX167" s="95">
        <v>5.0789126801947626</v>
      </c>
      <c r="AY167" s="95">
        <v>7.6321221700442345</v>
      </c>
      <c r="AZ167" s="95">
        <v>10.68497103806193</v>
      </c>
      <c r="BA167" s="95">
        <v>0</v>
      </c>
      <c r="BB167" s="95">
        <v>188.89354378800374</v>
      </c>
      <c r="BC167" s="95">
        <v>0</v>
      </c>
      <c r="BD167" s="95">
        <v>0</v>
      </c>
      <c r="BE167" s="95">
        <v>188.89354378800374</v>
      </c>
      <c r="BF167" s="95">
        <v>0</v>
      </c>
      <c r="BG167" s="95">
        <v>352.20987727782563</v>
      </c>
      <c r="BH167" s="95">
        <v>105.52258857435231</v>
      </c>
      <c r="BI167" s="95">
        <v>-0.15157750945712023</v>
      </c>
      <c r="BJ167" s="95">
        <v>-5.3550931869776448E-2</v>
      </c>
    </row>
    <row r="168" spans="1:62" x14ac:dyDescent="0.35">
      <c r="A168" s="95" t="s">
        <v>10166</v>
      </c>
      <c r="B168" s="95" t="s">
        <v>10430</v>
      </c>
      <c r="C168" s="95" t="s">
        <v>10434</v>
      </c>
      <c r="D168" s="95" t="s">
        <v>10155</v>
      </c>
      <c r="E168" s="95" t="s">
        <v>10629</v>
      </c>
      <c r="F168" s="125">
        <v>806.95432607706994</v>
      </c>
      <c r="G168" s="123">
        <v>0.54352636990078185</v>
      </c>
      <c r="H168" s="95">
        <v>35</v>
      </c>
      <c r="I168" s="95">
        <v>44.837243735544668</v>
      </c>
      <c r="J168" s="95">
        <v>8.8110336743255573</v>
      </c>
      <c r="K168" s="95">
        <v>100.06919407624923</v>
      </c>
      <c r="L168" s="95">
        <v>77.654099582872902</v>
      </c>
      <c r="M168" s="95">
        <v>20.056236774254742</v>
      </c>
      <c r="N168" s="95">
        <v>2.9264866372670086</v>
      </c>
      <c r="O168" s="95">
        <v>2.9264866372670086</v>
      </c>
      <c r="P168" s="95">
        <v>0</v>
      </c>
      <c r="Q168" s="95">
        <v>0</v>
      </c>
      <c r="R168" s="95">
        <v>68407.982785575252</v>
      </c>
      <c r="S168" s="95">
        <v>0</v>
      </c>
      <c r="T168" s="95">
        <v>0</v>
      </c>
      <c r="U168" s="95">
        <v>0</v>
      </c>
      <c r="V168" s="95">
        <v>899.23789448350476</v>
      </c>
      <c r="W168" s="95">
        <v>170.20797784207534</v>
      </c>
      <c r="X168" s="95">
        <v>63.169155872774866</v>
      </c>
      <c r="Y168" s="95">
        <v>58.611761999999985</v>
      </c>
      <c r="Z168" s="95">
        <v>607.24899876865459</v>
      </c>
      <c r="AA168" s="95">
        <v>-92.283568406434824</v>
      </c>
      <c r="AB168" s="95">
        <v>0</v>
      </c>
      <c r="AC168" s="95">
        <v>0</v>
      </c>
      <c r="AD168" s="95">
        <v>0</v>
      </c>
      <c r="AE168" s="95">
        <v>-148.79152079986116</v>
      </c>
      <c r="AF168" s="95">
        <v>-58.874503831766383</v>
      </c>
      <c r="AG168" s="95">
        <v>-137.08041005995719</v>
      </c>
      <c r="AH168" s="95">
        <v>0</v>
      </c>
      <c r="AI168" s="95">
        <v>0</v>
      </c>
      <c r="AJ168" s="95">
        <v>0</v>
      </c>
      <c r="AK168" s="95">
        <v>-0.15196989800487487</v>
      </c>
      <c r="AL168" s="95">
        <v>806.95432607706994</v>
      </c>
      <c r="AM168" s="95">
        <v>148.79152079986116</v>
      </c>
      <c r="AN168" s="95">
        <v>0</v>
      </c>
      <c r="AO168" s="95">
        <v>0</v>
      </c>
      <c r="AP168" s="95">
        <v>0</v>
      </c>
      <c r="AQ168" s="95">
        <v>148.79152079986116</v>
      </c>
      <c r="AR168" s="95">
        <v>639.77486509076039</v>
      </c>
      <c r="AS168" s="95">
        <v>140.35563975099615</v>
      </c>
      <c r="AT168" s="95">
        <v>140.35563975099615</v>
      </c>
      <c r="AU168" s="95">
        <v>0</v>
      </c>
      <c r="AV168" s="95">
        <v>0</v>
      </c>
      <c r="AW168" s="95">
        <v>89.313495060744629</v>
      </c>
      <c r="AX168" s="95">
        <v>71.009436917192062</v>
      </c>
      <c r="AY168" s="95">
        <v>7.6266908931469031</v>
      </c>
      <c r="AZ168" s="95">
        <v>10.677367250405663</v>
      </c>
      <c r="BA168" s="95">
        <v>0</v>
      </c>
      <c r="BB168" s="95">
        <v>410.10573027901961</v>
      </c>
      <c r="BC168" s="95">
        <v>0</v>
      </c>
      <c r="BD168" s="95">
        <v>0</v>
      </c>
      <c r="BE168" s="95">
        <v>410.10573027901961</v>
      </c>
      <c r="BF168" s="95">
        <v>0</v>
      </c>
      <c r="BG168" s="95">
        <v>788.56638589062152</v>
      </c>
      <c r="BH168" s="95">
        <v>880.84995429705634</v>
      </c>
      <c r="BI168" s="95">
        <v>0.72227530455838052</v>
      </c>
      <c r="BJ168" s="95">
        <v>0.54352636990078185</v>
      </c>
    </row>
    <row r="169" spans="1:62" x14ac:dyDescent="0.35">
      <c r="A169" s="95" t="s">
        <v>10166</v>
      </c>
      <c r="B169" s="95" t="s">
        <v>10430</v>
      </c>
      <c r="C169" s="95" t="s">
        <v>10434</v>
      </c>
      <c r="D169" s="95" t="s">
        <v>10156</v>
      </c>
      <c r="E169" s="95" t="s">
        <v>10630</v>
      </c>
      <c r="F169" s="125">
        <v>1743.1612370101852</v>
      </c>
      <c r="G169" s="123">
        <v>0.12458608900374553</v>
      </c>
      <c r="H169" s="95">
        <v>35</v>
      </c>
      <c r="I169" s="95">
        <v>140.96525530249369</v>
      </c>
      <c r="J169" s="95">
        <v>25.929350251375624</v>
      </c>
      <c r="K169" s="95">
        <v>100.06919407624923</v>
      </c>
      <c r="L169" s="95">
        <v>77.654099582872902</v>
      </c>
      <c r="M169" s="95">
        <v>20.056236774254742</v>
      </c>
      <c r="N169" s="95">
        <v>2.9264866372670086</v>
      </c>
      <c r="O169" s="95">
        <v>2.9264866372670086</v>
      </c>
      <c r="P169" s="95">
        <v>0</v>
      </c>
      <c r="Q169" s="95">
        <v>0</v>
      </c>
      <c r="R169" s="95">
        <v>68407.982785575252</v>
      </c>
      <c r="S169" s="95">
        <v>0</v>
      </c>
      <c r="T169" s="95">
        <v>0</v>
      </c>
      <c r="U169" s="95">
        <v>0</v>
      </c>
      <c r="V169" s="95">
        <v>1800.1359358939321</v>
      </c>
      <c r="W169" s="95">
        <v>170.20797784207534</v>
      </c>
      <c r="X169" s="95">
        <v>63.169155872774866</v>
      </c>
      <c r="Y169" s="95">
        <v>58.611761999999985</v>
      </c>
      <c r="Z169" s="95">
        <v>1508.1470401790821</v>
      </c>
      <c r="AA169" s="95">
        <v>-56.974698883746896</v>
      </c>
      <c r="AB169" s="95">
        <v>-16.471634402353974</v>
      </c>
      <c r="AC169" s="95">
        <v>0</v>
      </c>
      <c r="AD169" s="95">
        <v>0</v>
      </c>
      <c r="AE169" s="95">
        <v>-131.17369820772819</v>
      </c>
      <c r="AF169" s="95">
        <v>-58.874503831766383</v>
      </c>
      <c r="AG169" s="95">
        <v>-102.91772872704802</v>
      </c>
      <c r="AH169" s="95">
        <v>0</v>
      </c>
      <c r="AI169" s="95">
        <v>0</v>
      </c>
      <c r="AJ169" s="95">
        <v>0</v>
      </c>
      <c r="AK169" s="95">
        <v>-3.7777946954682576E-2</v>
      </c>
      <c r="AL169" s="95">
        <v>1743.1612370101852</v>
      </c>
      <c r="AM169" s="95">
        <v>147.64533261008216</v>
      </c>
      <c r="AN169" s="95">
        <v>16.471634402353974</v>
      </c>
      <c r="AO169" s="95">
        <v>0</v>
      </c>
      <c r="AP169" s="95">
        <v>0</v>
      </c>
      <c r="AQ169" s="95">
        <v>131.17369820772819</v>
      </c>
      <c r="AR169" s="95">
        <v>1355.7006497072832</v>
      </c>
      <c r="AS169" s="95">
        <v>140.35563975099615</v>
      </c>
      <c r="AT169" s="95">
        <v>140.35563975099615</v>
      </c>
      <c r="AU169" s="95">
        <v>0</v>
      </c>
      <c r="AV169" s="95">
        <v>0</v>
      </c>
      <c r="AW169" s="95">
        <v>318.15408719180709</v>
      </c>
      <c r="AX169" s="95">
        <v>71.009436917192062</v>
      </c>
      <c r="AY169" s="95">
        <v>102.97693761442294</v>
      </c>
      <c r="AZ169" s="95">
        <v>144.16771266019211</v>
      </c>
      <c r="BA169" s="95">
        <v>0</v>
      </c>
      <c r="BB169" s="95">
        <v>897.19092276447998</v>
      </c>
      <c r="BC169" s="95">
        <v>0</v>
      </c>
      <c r="BD169" s="95">
        <v>0</v>
      </c>
      <c r="BE169" s="95">
        <v>897.19092276447998</v>
      </c>
      <c r="BF169" s="95">
        <v>0</v>
      </c>
      <c r="BG169" s="95">
        <v>1503.3459823173653</v>
      </c>
      <c r="BH169" s="95">
        <v>1560.3206812011122</v>
      </c>
      <c r="BI169" s="95">
        <v>0.14400030980814857</v>
      </c>
      <c r="BJ169" s="95">
        <v>0.12458608900374553</v>
      </c>
    </row>
    <row r="170" spans="1:62" x14ac:dyDescent="0.35">
      <c r="A170" s="95" t="s">
        <v>10166</v>
      </c>
      <c r="B170" s="95" t="s">
        <v>10430</v>
      </c>
      <c r="C170" s="95" t="s">
        <v>10631</v>
      </c>
      <c r="D170" s="95" t="s">
        <v>9784</v>
      </c>
      <c r="E170" s="95" t="s">
        <v>10632</v>
      </c>
      <c r="F170" s="125">
        <v>806.95432607706994</v>
      </c>
      <c r="G170" s="123">
        <v>0.54352636990078185</v>
      </c>
      <c r="H170" s="95">
        <v>35</v>
      </c>
      <c r="I170" s="95">
        <v>44.837243735544668</v>
      </c>
      <c r="J170" s="95">
        <v>8.8110336743255573</v>
      </c>
      <c r="K170" s="95">
        <v>100.06919407624923</v>
      </c>
      <c r="L170" s="95">
        <v>77.654099582872902</v>
      </c>
      <c r="M170" s="95">
        <v>20.056236774254742</v>
      </c>
      <c r="N170" s="95">
        <v>2.9264866372670086</v>
      </c>
      <c r="O170" s="95">
        <v>2.9264866372670086</v>
      </c>
      <c r="P170" s="95">
        <v>0</v>
      </c>
      <c r="Q170" s="95">
        <v>0</v>
      </c>
      <c r="R170" s="95">
        <v>68407.982785575252</v>
      </c>
      <c r="S170" s="95">
        <v>0</v>
      </c>
      <c r="T170" s="95">
        <v>0</v>
      </c>
      <c r="U170" s="95">
        <v>0</v>
      </c>
      <c r="V170" s="95">
        <v>899.23789448350476</v>
      </c>
      <c r="W170" s="95">
        <v>170.20797784207534</v>
      </c>
      <c r="X170" s="95">
        <v>63.169155872774866</v>
      </c>
      <c r="Y170" s="95">
        <v>58.611761999999985</v>
      </c>
      <c r="Z170" s="95">
        <v>607.24899876865459</v>
      </c>
      <c r="AA170" s="95">
        <v>-92.283568406434824</v>
      </c>
      <c r="AB170" s="95">
        <v>0</v>
      </c>
      <c r="AC170" s="95">
        <v>0</v>
      </c>
      <c r="AD170" s="95">
        <v>0</v>
      </c>
      <c r="AE170" s="95">
        <v>-148.79152079986116</v>
      </c>
      <c r="AF170" s="95">
        <v>-58.874503831766383</v>
      </c>
      <c r="AG170" s="95">
        <v>-137.08041005995719</v>
      </c>
      <c r="AH170" s="95">
        <v>0</v>
      </c>
      <c r="AI170" s="95">
        <v>0</v>
      </c>
      <c r="AJ170" s="95">
        <v>0</v>
      </c>
      <c r="AK170" s="95">
        <v>-0.15196989800487487</v>
      </c>
      <c r="AL170" s="95">
        <v>806.95432607706994</v>
      </c>
      <c r="AM170" s="95">
        <v>148.79152079986116</v>
      </c>
      <c r="AN170" s="95">
        <v>0</v>
      </c>
      <c r="AO170" s="95">
        <v>0</v>
      </c>
      <c r="AP170" s="95">
        <v>0</v>
      </c>
      <c r="AQ170" s="95">
        <v>148.79152079986116</v>
      </c>
      <c r="AR170" s="95">
        <v>639.77486509076039</v>
      </c>
      <c r="AS170" s="95">
        <v>140.35563975099615</v>
      </c>
      <c r="AT170" s="95">
        <v>140.35563975099615</v>
      </c>
      <c r="AU170" s="95">
        <v>0</v>
      </c>
      <c r="AV170" s="95">
        <v>0</v>
      </c>
      <c r="AW170" s="95">
        <v>89.313495060744629</v>
      </c>
      <c r="AX170" s="95">
        <v>71.009436917192062</v>
      </c>
      <c r="AY170" s="95">
        <v>7.6266908931469031</v>
      </c>
      <c r="AZ170" s="95">
        <v>10.677367250405663</v>
      </c>
      <c r="BA170" s="95">
        <v>0</v>
      </c>
      <c r="BB170" s="95">
        <v>410.10573027901961</v>
      </c>
      <c r="BC170" s="95">
        <v>0</v>
      </c>
      <c r="BD170" s="95">
        <v>0</v>
      </c>
      <c r="BE170" s="95">
        <v>410.10573027901961</v>
      </c>
      <c r="BF170" s="95">
        <v>0</v>
      </c>
      <c r="BG170" s="95">
        <v>788.56638589062152</v>
      </c>
      <c r="BH170" s="95">
        <v>880.84995429705634</v>
      </c>
      <c r="BI170" s="95">
        <v>0.72227530455838052</v>
      </c>
      <c r="BJ170" s="95">
        <v>0.54352636990078185</v>
      </c>
    </row>
    <row r="171" spans="1:62" x14ac:dyDescent="0.35">
      <c r="A171" s="95" t="s">
        <v>10166</v>
      </c>
      <c r="B171" s="95" t="s">
        <v>10633</v>
      </c>
      <c r="C171" s="95" t="s">
        <v>9784</v>
      </c>
      <c r="D171" s="95" t="s">
        <v>9784</v>
      </c>
      <c r="E171" s="95" t="s">
        <v>10272</v>
      </c>
      <c r="F171" s="95">
        <f>(F162*V162+F170*V170)/(V162+V170)</f>
        <v>750.6732091653405</v>
      </c>
      <c r="G171" s="126">
        <f>(G162*V162+G170*V170)/(V162+V170)</f>
        <v>0.35552145224437115</v>
      </c>
      <c r="H171" s="95">
        <f>H162</f>
        <v>35</v>
      </c>
      <c r="I171" s="95">
        <f t="shared" ref="I171:U171" si="9">I162+I170</f>
        <v>842.30882807043236</v>
      </c>
      <c r="J171" s="95">
        <f t="shared" si="9"/>
        <v>55.3313915129714</v>
      </c>
      <c r="K171" s="95">
        <f t="shared" si="9"/>
        <v>465.51625996384359</v>
      </c>
      <c r="L171" s="95">
        <f t="shared" si="9"/>
        <v>358.56794954967455</v>
      </c>
      <c r="M171" s="95">
        <f t="shared" si="9"/>
        <v>93.871975821530739</v>
      </c>
      <c r="N171" s="95">
        <f t="shared" si="9"/>
        <v>14.211592428929066</v>
      </c>
      <c r="O171" s="95">
        <f t="shared" si="9"/>
        <v>12.974409759308536</v>
      </c>
      <c r="P171" s="95">
        <f t="shared" si="9"/>
        <v>0.64663848349947417</v>
      </c>
      <c r="Q171" s="95">
        <f t="shared" si="9"/>
        <v>0.59054418612105819</v>
      </c>
      <c r="R171" s="95">
        <f t="shared" si="9"/>
        <v>68407.982785575252</v>
      </c>
      <c r="S171" s="95">
        <f t="shared" si="9"/>
        <v>0</v>
      </c>
      <c r="T171" s="95">
        <f t="shared" si="9"/>
        <v>0</v>
      </c>
      <c r="U171" s="95">
        <f t="shared" si="9"/>
        <v>0</v>
      </c>
      <c r="V171" s="95">
        <f>(V162*V162+V170*V170)/(V162+V170)</f>
        <v>768.44865814098694</v>
      </c>
      <c r="W171" s="95">
        <f>(W162*V162+W170*V170)/(V162+V170)</f>
        <v>170.20797784207534</v>
      </c>
      <c r="X171" s="95">
        <f>(X162*V162+X170*V170)/(V162+V170)</f>
        <v>63.169155872774873</v>
      </c>
      <c r="Y171" s="95">
        <f>(Y162*V162+Y170*V170)/(V162+V170)</f>
        <v>56.627720595164185</v>
      </c>
      <c r="Z171" s="95">
        <f>(Z162*V162+Z170*V170)/(V162+V170)</f>
        <v>478.44380383097246</v>
      </c>
      <c r="AA171" s="95">
        <f>(AA162*V162+AA170*V170)/(V162+V170)</f>
        <v>-17.775448975646391</v>
      </c>
      <c r="AB171" s="95">
        <f>(AB162*V162+AB170*V170)/(V162+V170)</f>
        <v>6.1489664752730473</v>
      </c>
      <c r="AC171" s="95">
        <f>(AC162*V162+AC170*V170)/(V162+V170)</f>
        <v>0</v>
      </c>
      <c r="AD171" s="95">
        <f>(AD162*V162+AD170*V170)/(V162+V170)</f>
        <v>0</v>
      </c>
      <c r="AE171" s="95">
        <f>(AE162*V162+AE170*V170)/(V162+V170)</f>
        <v>-91.849581389692347</v>
      </c>
      <c r="AF171" s="95">
        <f>(AF162*V162+AF170*V170)/(V162+V170)</f>
        <v>-37.266249232923272</v>
      </c>
      <c r="AG171" s="95">
        <f>(AG162*V162+AG170*V170)/(V162+V170)</f>
        <v>-84.620267425522457</v>
      </c>
      <c r="AH171" s="95">
        <f>(AH162*V162+AH170*V170)/(V162+V170)</f>
        <v>0</v>
      </c>
      <c r="AI171" s="95">
        <f>(AI162*V162+AI170*V170)/(V162+V170)</f>
        <v>0</v>
      </c>
      <c r="AJ171" s="95">
        <f>(AJ162*V162+AJ170*V170)/(V162+V170)</f>
        <v>0</v>
      </c>
      <c r="AK171" s="95">
        <f>(AK162*V162+AK170*V170)/(V162+V170)</f>
        <v>5.0979800445783624E-2</v>
      </c>
      <c r="AL171" s="95">
        <f>(AL162*V162+AL170*V170)/(V162+V170)</f>
        <v>750.6732091653405</v>
      </c>
      <c r="AM171" s="95">
        <f>(AM162*V162+AM170*V170)/(V162+V170)</f>
        <v>91.849581389692347</v>
      </c>
      <c r="AN171" s="95">
        <f>(AN162*V162+AN170*V170)/(V162+V170)</f>
        <v>0</v>
      </c>
      <c r="AO171" s="95">
        <f>(AO162*V162+AO170*V170)/(V162+V170)</f>
        <v>0</v>
      </c>
      <c r="AP171" s="95">
        <f>(AP162*V162+AP170*V170)/(V162+V170)</f>
        <v>0</v>
      </c>
      <c r="AQ171" s="95">
        <f>(AQ162*V162+AQ170*V170)/(V162+V170)</f>
        <v>91.849581389692347</v>
      </c>
      <c r="AR171" s="95">
        <f>(AR162*V162+AR170*V170)/(V162+V170)</f>
        <v>487.7669753632033</v>
      </c>
      <c r="AS171" s="95">
        <f>(AS162*V162+AS170*V170)/(V162+V170)</f>
        <v>125.57852130541661</v>
      </c>
      <c r="AT171" s="95">
        <f>(AT162*V162+AT170*V170)/(V162+V170)</f>
        <v>125.57852130541661</v>
      </c>
      <c r="AU171" s="95">
        <f>(AU162*V162+AU170*V170)/(V162+V170)</f>
        <v>0</v>
      </c>
      <c r="AV171" s="95">
        <f>(AV162*V162+AV170*V170)/(V162+V170)</f>
        <v>0</v>
      </c>
      <c r="AW171" s="95">
        <f>(AW162*V162+AW170*V170)/(V162+V170)</f>
        <v>77.385784187659638</v>
      </c>
      <c r="AX171" s="95">
        <f>(AX162*V162+AX170*V170)/(V162+V170)</f>
        <v>44.827362025942314</v>
      </c>
      <c r="AY171" s="95">
        <f>(AY162*V162+AY170*V170)/(V162+V170)</f>
        <v>13.566009234048881</v>
      </c>
      <c r="AZ171" s="95">
        <f>(AZ162*V162+AZ170*V170)/(V162+V170)</f>
        <v>18.992412927668429</v>
      </c>
      <c r="BA171" s="95">
        <f>(BA162*V162+BA170*V170)/(V162+V170)</f>
        <v>0</v>
      </c>
      <c r="BB171" s="95">
        <f>(BB162*V162+BB170*V170)/(V162+V170)</f>
        <v>284.80266987012703</v>
      </c>
      <c r="BC171" s="95">
        <f>(BC162*V162+BC170*V170)/(V162+V170)</f>
        <v>0</v>
      </c>
      <c r="BD171" s="95">
        <f>(BD162*V162+BD170*V170)/(V162+V170)</f>
        <v>0</v>
      </c>
      <c r="BE171" s="95">
        <f>(BE162*V162+BE170*V170)/(V162+V170)</f>
        <v>284.80266987012703</v>
      </c>
      <c r="BF171" s="95">
        <f>(BF162*V162+BF170*V170)/(V162+V170)</f>
        <v>0</v>
      </c>
      <c r="BG171" s="95">
        <f>(BG162*V162+BG170*V170)/(V162+V170)</f>
        <v>579.61655675289558</v>
      </c>
      <c r="BH171" s="95">
        <f>(BH162*V162+BH170*V170)/(V162+V170)</f>
        <v>597.3920057285419</v>
      </c>
      <c r="BI171" s="95">
        <f>(BI162*V162+BI170*V170)/(V162+V170)</f>
        <v>0.49462324682050657</v>
      </c>
      <c r="BJ171" s="95">
        <f>(BJ162*V162+BJ170*V170)/(V162+V170)</f>
        <v>0.35552145224437115</v>
      </c>
    </row>
    <row r="172" spans="1:62" x14ac:dyDescent="0.35">
      <c r="A172" s="95" t="s">
        <v>10456</v>
      </c>
      <c r="B172" s="95" t="s">
        <v>10430</v>
      </c>
      <c r="C172" s="95" t="s">
        <v>10432</v>
      </c>
      <c r="D172" s="95" t="s">
        <v>10150</v>
      </c>
      <c r="E172" s="95" t="s">
        <v>10634</v>
      </c>
      <c r="F172" s="122">
        <v>661.15836375778963</v>
      </c>
      <c r="G172" s="123">
        <v>1.518793557800943E-2</v>
      </c>
      <c r="H172" s="95">
        <v>35</v>
      </c>
      <c r="I172" s="95">
        <v>797.42343393903491</v>
      </c>
      <c r="J172" s="95">
        <v>46.490717141188291</v>
      </c>
      <c r="K172" s="95">
        <v>365.44706588759436</v>
      </c>
      <c r="L172" s="95">
        <v>281.06473227961823</v>
      </c>
      <c r="M172" s="95">
        <v>73.761852506984368</v>
      </c>
      <c r="N172" s="95">
        <v>11.188110019137136</v>
      </c>
      <c r="O172" s="95">
        <v>10.047923122041528</v>
      </c>
      <c r="P172" s="95">
        <v>0.54964271097455308</v>
      </c>
      <c r="Q172" s="95">
        <v>0.59054418612105819</v>
      </c>
      <c r="R172" s="95">
        <v>0</v>
      </c>
      <c r="S172" s="95">
        <v>44378.283714299549</v>
      </c>
      <c r="T172" s="95">
        <v>0</v>
      </c>
      <c r="U172" s="95">
        <v>0</v>
      </c>
      <c r="V172" s="95">
        <v>615.28579360375284</v>
      </c>
      <c r="W172" s="95">
        <v>170.20797784207534</v>
      </c>
      <c r="X172" s="95">
        <v>63.169155872774866</v>
      </c>
      <c r="Y172" s="95">
        <v>51.179202000000004</v>
      </c>
      <c r="Z172" s="95">
        <v>330.72945788890263</v>
      </c>
      <c r="AA172" s="95">
        <v>45.872570154036794</v>
      </c>
      <c r="AB172" s="95">
        <v>-12.579551957643382</v>
      </c>
      <c r="AC172" s="95">
        <v>0</v>
      </c>
      <c r="AD172" s="95">
        <v>0</v>
      </c>
      <c r="AE172" s="95">
        <v>-27.889457030425532</v>
      </c>
      <c r="AF172" s="95">
        <v>-2.4112871430440497</v>
      </c>
      <c r="AG172" s="95">
        <v>0</v>
      </c>
      <c r="AH172" s="95">
        <v>0</v>
      </c>
      <c r="AI172" s="95">
        <v>0</v>
      </c>
      <c r="AJ172" s="95">
        <v>0</v>
      </c>
      <c r="AK172" s="95">
        <v>0.13870119234872066</v>
      </c>
      <c r="AL172" s="95">
        <v>661.15836375778963</v>
      </c>
      <c r="AM172" s="95">
        <v>40.469008988068914</v>
      </c>
      <c r="AN172" s="95">
        <v>12.579551957643382</v>
      </c>
      <c r="AO172" s="95">
        <v>0</v>
      </c>
      <c r="AP172" s="95">
        <v>0</v>
      </c>
      <c r="AQ172" s="95">
        <v>27.889457030425532</v>
      </c>
      <c r="AR172" s="95">
        <v>181.17464969048598</v>
      </c>
      <c r="AS172" s="95">
        <v>101.78402619883013</v>
      </c>
      <c r="AT172" s="95">
        <v>101.78402619883013</v>
      </c>
      <c r="AU172" s="95">
        <v>0</v>
      </c>
      <c r="AV172" s="95">
        <v>0</v>
      </c>
      <c r="AW172" s="95">
        <v>57.962833533576102</v>
      </c>
      <c r="AX172" s="95">
        <v>2.5946484305671884</v>
      </c>
      <c r="AY172" s="95">
        <v>23.070077126253715</v>
      </c>
      <c r="AZ172" s="95">
        <v>32.298107976755198</v>
      </c>
      <c r="BA172" s="95">
        <v>0</v>
      </c>
      <c r="BB172" s="95">
        <v>21.427789958079764</v>
      </c>
      <c r="BC172" s="95">
        <v>0</v>
      </c>
      <c r="BD172" s="95">
        <v>0</v>
      </c>
      <c r="BE172" s="95">
        <v>21.427789958079764</v>
      </c>
      <c r="BF172" s="95">
        <v>0</v>
      </c>
      <c r="BG172" s="95">
        <v>221.64365867855489</v>
      </c>
      <c r="BH172" s="95">
        <v>175.77108852451809</v>
      </c>
      <c r="BI172" s="95">
        <v>3.0362069044930915E-2</v>
      </c>
      <c r="BJ172" s="95">
        <v>1.518793557800943E-2</v>
      </c>
    </row>
    <row r="173" spans="1:62" x14ac:dyDescent="0.35">
      <c r="A173" s="95" t="s">
        <v>10456</v>
      </c>
      <c r="B173" s="95" t="s">
        <v>10430</v>
      </c>
      <c r="C173" s="95" t="s">
        <v>10432</v>
      </c>
      <c r="D173" s="95" t="s">
        <v>10151</v>
      </c>
      <c r="E173" s="95" t="s">
        <v>10635</v>
      </c>
      <c r="F173" s="122">
        <v>765.63127970572145</v>
      </c>
      <c r="G173" s="123">
        <v>-0.17962695574866827</v>
      </c>
      <c r="H173" s="95">
        <v>35</v>
      </c>
      <c r="I173" s="95">
        <v>797.42343393903491</v>
      </c>
      <c r="J173" s="95">
        <v>46.490717141188291</v>
      </c>
      <c r="K173" s="95">
        <v>365.44706588759436</v>
      </c>
      <c r="L173" s="95">
        <v>281.06473227961823</v>
      </c>
      <c r="M173" s="95">
        <v>73.761852506984368</v>
      </c>
      <c r="N173" s="95">
        <v>11.188110019137136</v>
      </c>
      <c r="O173" s="95">
        <v>10.047923122041528</v>
      </c>
      <c r="P173" s="95">
        <v>0.54964271097455308</v>
      </c>
      <c r="Q173" s="95">
        <v>0.59054418612105819</v>
      </c>
      <c r="R173" s="95">
        <v>0</v>
      </c>
      <c r="S173" s="95">
        <v>0</v>
      </c>
      <c r="T173" s="95">
        <v>11094.570928574887</v>
      </c>
      <c r="U173" s="95">
        <v>0</v>
      </c>
      <c r="V173" s="95">
        <v>615.28579360375284</v>
      </c>
      <c r="W173" s="95">
        <v>170.20797784207534</v>
      </c>
      <c r="X173" s="95">
        <v>63.169155872774866</v>
      </c>
      <c r="Y173" s="95">
        <v>51.179202000000004</v>
      </c>
      <c r="Z173" s="95">
        <v>330.72945788890263</v>
      </c>
      <c r="AA173" s="95">
        <v>150.34548610196862</v>
      </c>
      <c r="AB173" s="95">
        <v>16.066992482010519</v>
      </c>
      <c r="AC173" s="95">
        <v>47.418569355730767</v>
      </c>
      <c r="AD173" s="95">
        <v>18.886829381337876</v>
      </c>
      <c r="AE173" s="95">
        <v>0</v>
      </c>
      <c r="AF173" s="95">
        <v>-2.4112871430440497</v>
      </c>
      <c r="AG173" s="95">
        <v>0</v>
      </c>
      <c r="AH173" s="95">
        <v>-18.368484259216217</v>
      </c>
      <c r="AI173" s="95">
        <v>0</v>
      </c>
      <c r="AJ173" s="95">
        <v>0</v>
      </c>
      <c r="AK173" s="95">
        <v>0.4545875261963272</v>
      </c>
      <c r="AL173" s="95">
        <v>765.63127970572145</v>
      </c>
      <c r="AM173" s="95">
        <v>0</v>
      </c>
      <c r="AN173" s="95">
        <v>0</v>
      </c>
      <c r="AO173" s="95">
        <v>0</v>
      </c>
      <c r="AP173" s="95">
        <v>0</v>
      </c>
      <c r="AQ173" s="95">
        <v>0</v>
      </c>
      <c r="AR173" s="95">
        <v>178.54692799137536</v>
      </c>
      <c r="AS173" s="95">
        <v>101.78402619883013</v>
      </c>
      <c r="AT173" s="95">
        <v>101.78402619883013</v>
      </c>
      <c r="AU173" s="95">
        <v>0</v>
      </c>
      <c r="AV173" s="95">
        <v>0</v>
      </c>
      <c r="AW173" s="95">
        <v>57.962833533576102</v>
      </c>
      <c r="AX173" s="95">
        <v>2.5946484305671884</v>
      </c>
      <c r="AY173" s="95">
        <v>23.070077126253715</v>
      </c>
      <c r="AZ173" s="95">
        <v>32.298107976755198</v>
      </c>
      <c r="BA173" s="95">
        <v>0</v>
      </c>
      <c r="BB173" s="95">
        <v>18.800068258969148</v>
      </c>
      <c r="BC173" s="95">
        <v>0</v>
      </c>
      <c r="BD173" s="95">
        <v>0</v>
      </c>
      <c r="BE173" s="95">
        <v>18.800068258969148</v>
      </c>
      <c r="BF173" s="95">
        <v>0</v>
      </c>
      <c r="BG173" s="95">
        <v>178.54692799137536</v>
      </c>
      <c r="BH173" s="95">
        <v>28.201441889406738</v>
      </c>
      <c r="BI173" s="95">
        <v>-0.41583237513029087</v>
      </c>
      <c r="BJ173" s="95">
        <v>-0.17962695574866827</v>
      </c>
    </row>
    <row r="174" spans="1:62" x14ac:dyDescent="0.35">
      <c r="A174" s="95" t="s">
        <v>10456</v>
      </c>
      <c r="B174" s="95" t="s">
        <v>10430</v>
      </c>
      <c r="C174" s="95" t="s">
        <v>10432</v>
      </c>
      <c r="D174" s="95" t="s">
        <v>10152</v>
      </c>
      <c r="E174" s="95" t="s">
        <v>10636</v>
      </c>
      <c r="F174" s="122">
        <v>699.32588096865288</v>
      </c>
      <c r="G174" s="123">
        <v>-9.934650988237595E-2</v>
      </c>
      <c r="H174" s="95">
        <v>35</v>
      </c>
      <c r="I174" s="95">
        <v>797.42343393903491</v>
      </c>
      <c r="J174" s="95">
        <v>46.490717141188291</v>
      </c>
      <c r="K174" s="95">
        <v>365.44706588759436</v>
      </c>
      <c r="L174" s="95">
        <v>281.06473227961823</v>
      </c>
      <c r="M174" s="95">
        <v>73.761852506984368</v>
      </c>
      <c r="N174" s="95">
        <v>11.188110019137136</v>
      </c>
      <c r="O174" s="95">
        <v>10.047923122041528</v>
      </c>
      <c r="P174" s="95">
        <v>0.54964271097455308</v>
      </c>
      <c r="Q174" s="95">
        <v>0.59054418612105819</v>
      </c>
      <c r="R174" s="95">
        <v>0</v>
      </c>
      <c r="S174" s="95">
        <v>0</v>
      </c>
      <c r="T174" s="95">
        <v>0</v>
      </c>
      <c r="U174" s="95">
        <v>11094570.928574888</v>
      </c>
      <c r="V174" s="95">
        <v>615.28579360375284</v>
      </c>
      <c r="W174" s="95">
        <v>170.20797784207534</v>
      </c>
      <c r="X174" s="95">
        <v>63.169155872774866</v>
      </c>
      <c r="Y174" s="95">
        <v>51.179202000000004</v>
      </c>
      <c r="Z174" s="95">
        <v>330.72945788890263</v>
      </c>
      <c r="AA174" s="95">
        <v>84.040087364900046</v>
      </c>
      <c r="AB174" s="95">
        <v>16.066992482010519</v>
      </c>
      <c r="AC174" s="95">
        <v>0</v>
      </c>
      <c r="AD174" s="95">
        <v>0</v>
      </c>
      <c r="AE174" s="95">
        <v>0</v>
      </c>
      <c r="AF174" s="95">
        <v>-2.4112871430440497</v>
      </c>
      <c r="AG174" s="95">
        <v>0</v>
      </c>
      <c r="AH174" s="95">
        <v>-18.368484259216217</v>
      </c>
      <c r="AI174" s="95">
        <v>0</v>
      </c>
      <c r="AJ174" s="95">
        <v>0</v>
      </c>
      <c r="AK174" s="95">
        <v>0.25410523725748818</v>
      </c>
      <c r="AL174" s="95">
        <v>699.32588096865288</v>
      </c>
      <c r="AM174" s="95">
        <v>0</v>
      </c>
      <c r="AN174" s="95">
        <v>0</v>
      </c>
      <c r="AO174" s="95">
        <v>0</v>
      </c>
      <c r="AP174" s="95">
        <v>0</v>
      </c>
      <c r="AQ174" s="95">
        <v>0</v>
      </c>
      <c r="AR174" s="95">
        <v>180.29395970914914</v>
      </c>
      <c r="AS174" s="95">
        <v>101.78402619883013</v>
      </c>
      <c r="AT174" s="95">
        <v>101.78402619883013</v>
      </c>
      <c r="AU174" s="95">
        <v>0</v>
      </c>
      <c r="AV174" s="95">
        <v>0</v>
      </c>
      <c r="AW174" s="95">
        <v>57.962833533576102</v>
      </c>
      <c r="AX174" s="95">
        <v>2.5946484305671884</v>
      </c>
      <c r="AY174" s="95">
        <v>23.070077126253715</v>
      </c>
      <c r="AZ174" s="95">
        <v>32.298107976755198</v>
      </c>
      <c r="BA174" s="95">
        <v>0</v>
      </c>
      <c r="BB174" s="95">
        <v>20.547099976742903</v>
      </c>
      <c r="BC174" s="95">
        <v>0</v>
      </c>
      <c r="BD174" s="95">
        <v>0</v>
      </c>
      <c r="BE174" s="95">
        <v>20.547099976742903</v>
      </c>
      <c r="BF174" s="95">
        <v>0</v>
      </c>
      <c r="BG174" s="95">
        <v>180.29395970914914</v>
      </c>
      <c r="BH174" s="95">
        <v>96.253872344249089</v>
      </c>
      <c r="BI174" s="95">
        <v>-0.21006772722371622</v>
      </c>
      <c r="BJ174" s="95">
        <v>-9.934650988237595E-2</v>
      </c>
    </row>
    <row r="175" spans="1:62" x14ac:dyDescent="0.35">
      <c r="A175" s="95" t="s">
        <v>10456</v>
      </c>
      <c r="B175" s="95" t="s">
        <v>10430</v>
      </c>
      <c r="C175" s="95" t="s">
        <v>10432</v>
      </c>
      <c r="D175" s="95" t="s">
        <v>10153</v>
      </c>
      <c r="E175" s="95" t="s">
        <v>10637</v>
      </c>
      <c r="F175" s="122">
        <v>659.88956038144397</v>
      </c>
      <c r="G175" s="123">
        <v>5.2262146979803518E-2</v>
      </c>
      <c r="H175" s="95">
        <v>35</v>
      </c>
      <c r="I175" s="95">
        <v>797.47158433488767</v>
      </c>
      <c r="J175" s="95">
        <v>46.520357838645843</v>
      </c>
      <c r="K175" s="95">
        <v>365.44706588759436</v>
      </c>
      <c r="L175" s="95">
        <v>280.91384996680165</v>
      </c>
      <c r="M175" s="95">
        <v>73.815739047275997</v>
      </c>
      <c r="N175" s="95">
        <v>11.285105791662057</v>
      </c>
      <c r="O175" s="95">
        <v>10.047923122041528</v>
      </c>
      <c r="P175" s="95">
        <v>0.64663848349947417</v>
      </c>
      <c r="Q175" s="95">
        <v>0.59054418612105819</v>
      </c>
      <c r="R175" s="95">
        <v>0</v>
      </c>
      <c r="S175" s="95">
        <v>0</v>
      </c>
      <c r="T175" s="95">
        <v>0</v>
      </c>
      <c r="U175" s="95">
        <v>0</v>
      </c>
      <c r="V175" s="95">
        <v>557.48049069229432</v>
      </c>
      <c r="W175" s="95">
        <v>170.20797784207534</v>
      </c>
      <c r="X175" s="95">
        <v>63.169155872774866</v>
      </c>
      <c r="Y175" s="95">
        <v>53.427383999999996</v>
      </c>
      <c r="Z175" s="95">
        <v>270.67597297744408</v>
      </c>
      <c r="AA175" s="95">
        <v>102.40906968914965</v>
      </c>
      <c r="AB175" s="95">
        <v>16.067490547043981</v>
      </c>
      <c r="AC175" s="95">
        <v>0</v>
      </c>
      <c r="AD175" s="95">
        <v>0</v>
      </c>
      <c r="AE175" s="95">
        <v>0</v>
      </c>
      <c r="AF175" s="95">
        <v>-2.4112871430440497</v>
      </c>
      <c r="AG175" s="95">
        <v>0</v>
      </c>
      <c r="AH175" s="95">
        <v>0</v>
      </c>
      <c r="AI175" s="95">
        <v>0</v>
      </c>
      <c r="AJ175" s="95">
        <v>0</v>
      </c>
      <c r="AK175" s="95">
        <v>0.3783456232285663</v>
      </c>
      <c r="AL175" s="95">
        <v>659.88956038144397</v>
      </c>
      <c r="AM175" s="95">
        <v>0</v>
      </c>
      <c r="AN175" s="95">
        <v>0</v>
      </c>
      <c r="AO175" s="95">
        <v>0</v>
      </c>
      <c r="AP175" s="95">
        <v>0</v>
      </c>
      <c r="AQ175" s="95">
        <v>0</v>
      </c>
      <c r="AR175" s="95">
        <v>242.57228786168668</v>
      </c>
      <c r="AS175" s="95">
        <v>101.74244973090335</v>
      </c>
      <c r="AT175" s="95">
        <v>101.74244973090335</v>
      </c>
      <c r="AU175" s="95">
        <v>0</v>
      </c>
      <c r="AV175" s="95">
        <v>0</v>
      </c>
      <c r="AW175" s="95">
        <v>58.14591877425061</v>
      </c>
      <c r="AX175" s="95">
        <v>2.5946484305671884</v>
      </c>
      <c r="AY175" s="95">
        <v>23.146362643201428</v>
      </c>
      <c r="AZ175" s="95">
        <v>32.404907700481992</v>
      </c>
      <c r="BA175" s="95">
        <v>0</v>
      </c>
      <c r="BB175" s="95">
        <v>82.683919356532726</v>
      </c>
      <c r="BC175" s="95">
        <v>0</v>
      </c>
      <c r="BD175" s="95">
        <v>0</v>
      </c>
      <c r="BE175" s="95">
        <v>82.683919356532726</v>
      </c>
      <c r="BF175" s="95">
        <v>0</v>
      </c>
      <c r="BG175" s="95">
        <v>242.57228786168668</v>
      </c>
      <c r="BH175" s="95">
        <v>140.16321817253703</v>
      </c>
      <c r="BI175" s="95">
        <v>0.12741154974241781</v>
      </c>
      <c r="BJ175" s="95">
        <v>5.2262146979803518E-2</v>
      </c>
    </row>
    <row r="176" spans="1:62" x14ac:dyDescent="0.35">
      <c r="A176" s="95" t="s">
        <v>10456</v>
      </c>
      <c r="B176" s="95" t="s">
        <v>10430</v>
      </c>
      <c r="C176" s="95" t="s">
        <v>10432</v>
      </c>
      <c r="D176" s="95" t="s">
        <v>10154</v>
      </c>
      <c r="E176" s="95" t="s">
        <v>10638</v>
      </c>
      <c r="F176" s="122">
        <v>716.98678036254455</v>
      </c>
      <c r="G176" s="123">
        <v>1.2008716807701433E-2</v>
      </c>
      <c r="H176" s="95">
        <v>35</v>
      </c>
      <c r="I176" s="95">
        <v>793.17374767189835</v>
      </c>
      <c r="J176" s="95">
        <v>45.960187003757902</v>
      </c>
      <c r="K176" s="95">
        <v>365.44706588759436</v>
      </c>
      <c r="L176" s="95">
        <v>281.18873833614464</v>
      </c>
      <c r="M176" s="95">
        <v>73.638937584034906</v>
      </c>
      <c r="N176" s="95">
        <v>11.187018885560162</v>
      </c>
      <c r="O176" s="95">
        <v>10.047923122041528</v>
      </c>
      <c r="P176" s="95">
        <v>0</v>
      </c>
      <c r="Q176" s="95">
        <v>1.139095763518637</v>
      </c>
      <c r="R176" s="95">
        <v>0</v>
      </c>
      <c r="S176" s="95">
        <v>0</v>
      </c>
      <c r="T176" s="95">
        <v>0</v>
      </c>
      <c r="U176" s="95">
        <v>0</v>
      </c>
      <c r="V176" s="95">
        <v>614.58103110695129</v>
      </c>
      <c r="W176" s="95">
        <v>170.20797784207534</v>
      </c>
      <c r="X176" s="95">
        <v>63.169155872774866</v>
      </c>
      <c r="Y176" s="95">
        <v>46.286100000000005</v>
      </c>
      <c r="Z176" s="95">
        <v>334.91779739210102</v>
      </c>
      <c r="AA176" s="95">
        <v>102.40574925559326</v>
      </c>
      <c r="AB176" s="95">
        <v>16.064170113487581</v>
      </c>
      <c r="AC176" s="95">
        <v>0</v>
      </c>
      <c r="AD176" s="95">
        <v>0</v>
      </c>
      <c r="AE176" s="95">
        <v>0</v>
      </c>
      <c r="AF176" s="95">
        <v>-2.4112871430440497</v>
      </c>
      <c r="AG176" s="95">
        <v>0</v>
      </c>
      <c r="AH176" s="95">
        <v>0</v>
      </c>
      <c r="AI176" s="95">
        <v>0</v>
      </c>
      <c r="AJ176" s="95">
        <v>0</v>
      </c>
      <c r="AK176" s="95">
        <v>0.30576383235825166</v>
      </c>
      <c r="AL176" s="95">
        <v>716.98678036254455</v>
      </c>
      <c r="AM176" s="95">
        <v>0</v>
      </c>
      <c r="AN176" s="95">
        <v>0</v>
      </c>
      <c r="AO176" s="95">
        <v>0</v>
      </c>
      <c r="AP176" s="95">
        <v>0</v>
      </c>
      <c r="AQ176" s="95">
        <v>0</v>
      </c>
      <c r="AR176" s="95">
        <v>280.93363784793371</v>
      </c>
      <c r="AS176" s="95">
        <v>101.87897555236968</v>
      </c>
      <c r="AT176" s="95">
        <v>101.87897555236968</v>
      </c>
      <c r="AU176" s="95">
        <v>0</v>
      </c>
      <c r="AV176" s="95">
        <v>0</v>
      </c>
      <c r="AW176" s="95">
        <v>56.363418544261933</v>
      </c>
      <c r="AX176" s="95">
        <v>2.5946484305671884</v>
      </c>
      <c r="AY176" s="95">
        <v>22.403654214039477</v>
      </c>
      <c r="AZ176" s="95">
        <v>31.365115899655265</v>
      </c>
      <c r="BA176" s="95">
        <v>0</v>
      </c>
      <c r="BB176" s="95">
        <v>122.69124375130212</v>
      </c>
      <c r="BC176" s="95">
        <v>0</v>
      </c>
      <c r="BD176" s="95">
        <v>0</v>
      </c>
      <c r="BE176" s="95">
        <v>122.69124375130212</v>
      </c>
      <c r="BF176" s="95">
        <v>0</v>
      </c>
      <c r="BG176" s="95">
        <v>280.93363784793371</v>
      </c>
      <c r="BH176" s="95">
        <v>178.52788859234045</v>
      </c>
      <c r="BI176" s="95">
        <v>2.5708073047426807E-2</v>
      </c>
      <c r="BJ176" s="95">
        <v>1.2008716807701433E-2</v>
      </c>
    </row>
    <row r="177" spans="1:62" x14ac:dyDescent="0.35">
      <c r="A177" s="95" t="s">
        <v>10456</v>
      </c>
      <c r="B177" s="95" t="s">
        <v>10430</v>
      </c>
      <c r="C177" s="95" t="s">
        <v>10432</v>
      </c>
      <c r="D177" s="95" t="s">
        <v>10155</v>
      </c>
      <c r="E177" s="95" t="s">
        <v>10639</v>
      </c>
      <c r="F177" s="122">
        <v>673.87848547666181</v>
      </c>
      <c r="G177" s="123">
        <v>0.54461160551836374</v>
      </c>
      <c r="H177" s="95">
        <v>35</v>
      </c>
      <c r="I177" s="95">
        <v>797.88420686067366</v>
      </c>
      <c r="J177" s="95">
        <v>46.12088111972399</v>
      </c>
      <c r="K177" s="95">
        <v>365.44706588759436</v>
      </c>
      <c r="L177" s="95">
        <v>282.94756384729021</v>
      </c>
      <c r="M177" s="95">
        <v>73.093716143025247</v>
      </c>
      <c r="N177" s="95">
        <v>9.9734148154243076</v>
      </c>
      <c r="O177" s="95">
        <v>9.9734148154243076</v>
      </c>
      <c r="P177" s="95">
        <v>0</v>
      </c>
      <c r="Q177" s="95">
        <v>0</v>
      </c>
      <c r="R177" s="95">
        <v>249743.90744365376</v>
      </c>
      <c r="S177" s="95">
        <v>0</v>
      </c>
      <c r="T177" s="95">
        <v>0</v>
      </c>
      <c r="U177" s="95">
        <v>0</v>
      </c>
      <c r="V177" s="95">
        <v>884.44371540424504</v>
      </c>
      <c r="W177" s="95">
        <v>170.20797784207534</v>
      </c>
      <c r="X177" s="95">
        <v>63.169155872774866</v>
      </c>
      <c r="Y177" s="95">
        <v>26.184707999999993</v>
      </c>
      <c r="Z177" s="95">
        <v>624.88187368939487</v>
      </c>
      <c r="AA177" s="95">
        <v>-210.56522992758323</v>
      </c>
      <c r="AB177" s="95">
        <v>-17.632874920740324</v>
      </c>
      <c r="AC177" s="95">
        <v>0</v>
      </c>
      <c r="AD177" s="95">
        <v>0</v>
      </c>
      <c r="AE177" s="95">
        <v>-38.609570719756853</v>
      </c>
      <c r="AF177" s="95">
        <v>-55.352690540058809</v>
      </c>
      <c r="AG177" s="95">
        <v>-187.72296003217707</v>
      </c>
      <c r="AH177" s="95">
        <v>0</v>
      </c>
      <c r="AI177" s="95">
        <v>0</v>
      </c>
      <c r="AJ177" s="95">
        <v>0</v>
      </c>
      <c r="AK177" s="95">
        <v>-0.33696805555324405</v>
      </c>
      <c r="AL177" s="95">
        <v>673.87848547666181</v>
      </c>
      <c r="AM177" s="95">
        <v>56.242445640497181</v>
      </c>
      <c r="AN177" s="95">
        <v>17.632874920740324</v>
      </c>
      <c r="AO177" s="95">
        <v>0</v>
      </c>
      <c r="AP177" s="95">
        <v>0</v>
      </c>
      <c r="AQ177" s="95">
        <v>38.609570719756853</v>
      </c>
      <c r="AR177" s="95">
        <v>560.07624202104262</v>
      </c>
      <c r="AS177" s="95">
        <v>102.3020656923877</v>
      </c>
      <c r="AT177" s="95">
        <v>102.3020656923877</v>
      </c>
      <c r="AU177" s="95">
        <v>0</v>
      </c>
      <c r="AV177" s="95">
        <v>0</v>
      </c>
      <c r="AW177" s="95">
        <v>122.64392328623677</v>
      </c>
      <c r="AX177" s="95">
        <v>68.797011985029002</v>
      </c>
      <c r="AY177" s="95">
        <v>22.436213042169907</v>
      </c>
      <c r="AZ177" s="95">
        <v>31.410698259037865</v>
      </c>
      <c r="BA177" s="95">
        <v>0</v>
      </c>
      <c r="BB177" s="95">
        <v>335.13025304241819</v>
      </c>
      <c r="BC177" s="95">
        <v>0</v>
      </c>
      <c r="BD177" s="95">
        <v>0</v>
      </c>
      <c r="BE177" s="95">
        <v>335.13025304241819</v>
      </c>
      <c r="BF177" s="95">
        <v>0</v>
      </c>
      <c r="BG177" s="95">
        <v>616.3186876615398</v>
      </c>
      <c r="BH177" s="95">
        <v>826.88391758912303</v>
      </c>
      <c r="BI177" s="95">
        <v>0.58731427386890567</v>
      </c>
      <c r="BJ177" s="95">
        <v>0.54461160551836374</v>
      </c>
    </row>
    <row r="178" spans="1:62" x14ac:dyDescent="0.35">
      <c r="A178" s="95" t="s">
        <v>10456</v>
      </c>
      <c r="B178" s="95" t="s">
        <v>10430</v>
      </c>
      <c r="C178" s="95" t="s">
        <v>10432</v>
      </c>
      <c r="D178" s="95" t="s">
        <v>10156</v>
      </c>
      <c r="E178" s="95" t="s">
        <v>10640</v>
      </c>
      <c r="F178" s="125">
        <v>1550.4998998086733</v>
      </c>
      <c r="G178" s="123">
        <v>0.110385670292365</v>
      </c>
      <c r="H178" s="95">
        <v>35</v>
      </c>
      <c r="I178" s="95">
        <v>455.03713075872957</v>
      </c>
      <c r="J178" s="95">
        <v>40.678079177543964</v>
      </c>
      <c r="K178" s="95">
        <v>365.44706588759436</v>
      </c>
      <c r="L178" s="95">
        <v>282.94756384729021</v>
      </c>
      <c r="M178" s="95">
        <v>73.093716143025247</v>
      </c>
      <c r="N178" s="95">
        <v>9.9734148154243076</v>
      </c>
      <c r="O178" s="95">
        <v>9.9734148154243076</v>
      </c>
      <c r="P178" s="95">
        <v>0</v>
      </c>
      <c r="Q178" s="95">
        <v>0</v>
      </c>
      <c r="R178" s="95">
        <v>249743.90744365376</v>
      </c>
      <c r="S178" s="95">
        <v>0</v>
      </c>
      <c r="T178" s="95">
        <v>0</v>
      </c>
      <c r="U178" s="95">
        <v>0</v>
      </c>
      <c r="V178" s="95">
        <v>1769.420864891094</v>
      </c>
      <c r="W178" s="95">
        <v>170.20797784207534</v>
      </c>
      <c r="X178" s="95">
        <v>63.169155872774866</v>
      </c>
      <c r="Y178" s="95">
        <v>26.184707999999993</v>
      </c>
      <c r="Z178" s="95">
        <v>1509.8590231762437</v>
      </c>
      <c r="AA178" s="95">
        <v>-218.92096508242071</v>
      </c>
      <c r="AB178" s="95">
        <v>-18.183617399515782</v>
      </c>
      <c r="AC178" s="95">
        <v>0</v>
      </c>
      <c r="AD178" s="95">
        <v>0</v>
      </c>
      <c r="AE178" s="95">
        <v>-39.623238071961268</v>
      </c>
      <c r="AF178" s="95">
        <v>-55.352690540058809</v>
      </c>
      <c r="AG178" s="95">
        <v>-194.51428535603475</v>
      </c>
      <c r="AH178" s="95">
        <v>0</v>
      </c>
      <c r="AI178" s="95">
        <v>0</v>
      </c>
      <c r="AJ178" s="95">
        <v>0</v>
      </c>
      <c r="AK178" s="95">
        <v>-0.14499430855596271</v>
      </c>
      <c r="AL178" s="95">
        <v>1550.4998998086733</v>
      </c>
      <c r="AM178" s="95">
        <v>57.80685547147705</v>
      </c>
      <c r="AN178" s="95">
        <v>18.183617399515782</v>
      </c>
      <c r="AO178" s="95">
        <v>0</v>
      </c>
      <c r="AP178" s="95">
        <v>0</v>
      </c>
      <c r="AQ178" s="95">
        <v>39.623238071961268</v>
      </c>
      <c r="AR178" s="95">
        <v>1239.2841733509711</v>
      </c>
      <c r="AS178" s="95">
        <v>102.3020656923877</v>
      </c>
      <c r="AT178" s="95">
        <v>102.3020656923877</v>
      </c>
      <c r="AU178" s="95">
        <v>0</v>
      </c>
      <c r="AV178" s="95">
        <v>0</v>
      </c>
      <c r="AW178" s="95">
        <v>149.02519640569489</v>
      </c>
      <c r="AX178" s="95">
        <v>68.797011985029002</v>
      </c>
      <c r="AY178" s="95">
        <v>33.428410175277449</v>
      </c>
      <c r="AZ178" s="95">
        <v>46.799774245388427</v>
      </c>
      <c r="BA178" s="95">
        <v>0</v>
      </c>
      <c r="BB178" s="95">
        <v>987.9569112528884</v>
      </c>
      <c r="BC178" s="95">
        <v>0</v>
      </c>
      <c r="BD178" s="95">
        <v>0</v>
      </c>
      <c r="BE178" s="95">
        <v>987.9569112528884</v>
      </c>
      <c r="BF178" s="95">
        <v>0</v>
      </c>
      <c r="BG178" s="95">
        <v>1297.0910288224482</v>
      </c>
      <c r="BH178" s="95">
        <v>1516.0119939048689</v>
      </c>
      <c r="BI178" s="95">
        <v>0.11335692147507651</v>
      </c>
      <c r="BJ178" s="95">
        <v>0.110385670292365</v>
      </c>
    </row>
    <row r="179" spans="1:62" x14ac:dyDescent="0.35">
      <c r="A179" s="95" t="s">
        <v>10456</v>
      </c>
      <c r="B179" s="95" t="s">
        <v>10430</v>
      </c>
      <c r="C179" s="95" t="s">
        <v>10622</v>
      </c>
      <c r="D179" s="95" t="s">
        <v>9784</v>
      </c>
      <c r="E179" s="95" t="s">
        <v>10641</v>
      </c>
      <c r="F179" s="122">
        <v>659.88956038144397</v>
      </c>
      <c r="G179" s="123">
        <v>5.2262146979803518E-2</v>
      </c>
      <c r="H179" s="95">
        <v>35</v>
      </c>
      <c r="I179" s="95">
        <v>797.47158433488767</v>
      </c>
      <c r="J179" s="95">
        <v>46.520357838645843</v>
      </c>
      <c r="K179" s="95">
        <v>365.44706588759436</v>
      </c>
      <c r="L179" s="95">
        <v>280.91384996680165</v>
      </c>
      <c r="M179" s="95">
        <v>73.815739047275997</v>
      </c>
      <c r="N179" s="95">
        <v>11.285105791662057</v>
      </c>
      <c r="O179" s="95">
        <v>10.047923122041528</v>
      </c>
      <c r="P179" s="95">
        <v>0.64663848349947417</v>
      </c>
      <c r="Q179" s="95">
        <v>0.59054418612105819</v>
      </c>
      <c r="R179" s="95">
        <v>0</v>
      </c>
      <c r="S179" s="95">
        <v>0</v>
      </c>
      <c r="T179" s="95">
        <v>0</v>
      </c>
      <c r="U179" s="95">
        <v>0</v>
      </c>
      <c r="V179" s="95">
        <v>557.48049069229432</v>
      </c>
      <c r="W179" s="95">
        <v>170.20797784207534</v>
      </c>
      <c r="X179" s="95">
        <v>63.169155872774866</v>
      </c>
      <c r="Y179" s="95">
        <v>53.427383999999996</v>
      </c>
      <c r="Z179" s="95">
        <v>270.67597297744408</v>
      </c>
      <c r="AA179" s="95">
        <v>102.40906968914965</v>
      </c>
      <c r="AB179" s="95">
        <v>16.067490547043981</v>
      </c>
      <c r="AC179" s="95">
        <v>0</v>
      </c>
      <c r="AD179" s="95">
        <v>0</v>
      </c>
      <c r="AE179" s="95">
        <v>0</v>
      </c>
      <c r="AF179" s="95">
        <v>-2.4112871430440497</v>
      </c>
      <c r="AG179" s="95">
        <v>0</v>
      </c>
      <c r="AH179" s="95">
        <v>0</v>
      </c>
      <c r="AI179" s="95">
        <v>0</v>
      </c>
      <c r="AJ179" s="95">
        <v>0</v>
      </c>
      <c r="AK179" s="95">
        <v>0.3783456232285663</v>
      </c>
      <c r="AL179" s="95">
        <v>659.88956038144397</v>
      </c>
      <c r="AM179" s="95">
        <v>0</v>
      </c>
      <c r="AN179" s="95">
        <v>0</v>
      </c>
      <c r="AO179" s="95">
        <v>0</v>
      </c>
      <c r="AP179" s="95">
        <v>0</v>
      </c>
      <c r="AQ179" s="95">
        <v>0</v>
      </c>
      <c r="AR179" s="95">
        <v>242.57228786168668</v>
      </c>
      <c r="AS179" s="95">
        <v>101.74244973090335</v>
      </c>
      <c r="AT179" s="95">
        <v>101.74244973090335</v>
      </c>
      <c r="AU179" s="95">
        <v>0</v>
      </c>
      <c r="AV179" s="95">
        <v>0</v>
      </c>
      <c r="AW179" s="95">
        <v>58.14591877425061</v>
      </c>
      <c r="AX179" s="95">
        <v>2.5946484305671884</v>
      </c>
      <c r="AY179" s="95">
        <v>23.146362643201428</v>
      </c>
      <c r="AZ179" s="95">
        <v>32.404907700481992</v>
      </c>
      <c r="BA179" s="95">
        <v>0</v>
      </c>
      <c r="BB179" s="95">
        <v>82.683919356532726</v>
      </c>
      <c r="BC179" s="95">
        <v>0</v>
      </c>
      <c r="BD179" s="95">
        <v>0</v>
      </c>
      <c r="BE179" s="95">
        <v>82.683919356532726</v>
      </c>
      <c r="BF179" s="95">
        <v>0</v>
      </c>
      <c r="BG179" s="95">
        <v>242.57228786168668</v>
      </c>
      <c r="BH179" s="95">
        <v>140.16321817253703</v>
      </c>
      <c r="BI179" s="95">
        <v>0.12741154974241781</v>
      </c>
      <c r="BJ179" s="95">
        <v>5.2262146979803518E-2</v>
      </c>
    </row>
    <row r="180" spans="1:62" x14ac:dyDescent="0.35">
      <c r="A180" s="95" t="s">
        <v>10456</v>
      </c>
      <c r="B180" s="95" t="s">
        <v>10430</v>
      </c>
      <c r="C180" s="95" t="s">
        <v>10434</v>
      </c>
      <c r="D180" s="95" t="s">
        <v>10150</v>
      </c>
      <c r="E180" s="95" t="s">
        <v>10642</v>
      </c>
      <c r="F180" s="125">
        <v>868.03035739664415</v>
      </c>
      <c r="G180" s="123">
        <v>-9.788635627774428E-2</v>
      </c>
      <c r="H180" s="95">
        <v>35</v>
      </c>
      <c r="I180" s="95">
        <v>44.87631303384039</v>
      </c>
      <c r="J180" s="95">
        <v>8.8178337184706397</v>
      </c>
      <c r="K180" s="95">
        <v>100.06919407624923</v>
      </c>
      <c r="L180" s="95">
        <v>77.138702590808833</v>
      </c>
      <c r="M180" s="95">
        <v>20.239190404795021</v>
      </c>
      <c r="N180" s="95">
        <v>3.2589299987907903</v>
      </c>
      <c r="O180" s="95">
        <v>2.9467162897778638</v>
      </c>
      <c r="P180" s="95">
        <v>0.15050689484541147</v>
      </c>
      <c r="Q180" s="95">
        <v>0.16170681416751495</v>
      </c>
      <c r="R180" s="95">
        <v>0</v>
      </c>
      <c r="S180" s="95">
        <v>12151.962624165772</v>
      </c>
      <c r="T180" s="95">
        <v>0</v>
      </c>
      <c r="U180" s="95">
        <v>0</v>
      </c>
      <c r="V180" s="95">
        <v>662.59895212174229</v>
      </c>
      <c r="W180" s="95">
        <v>170.20797784207534</v>
      </c>
      <c r="X180" s="95">
        <v>63.169155872774866</v>
      </c>
      <c r="Y180" s="95">
        <v>114.55935299999999</v>
      </c>
      <c r="Z180" s="95">
        <v>314.66246540689212</v>
      </c>
      <c r="AA180" s="95">
        <v>205.43140527490186</v>
      </c>
      <c r="AB180" s="95">
        <v>0</v>
      </c>
      <c r="AC180" s="95">
        <v>0</v>
      </c>
      <c r="AD180" s="95">
        <v>0</v>
      </c>
      <c r="AE180" s="95">
        <v>-41.25588342857143</v>
      </c>
      <c r="AF180" s="95">
        <v>-5.775577581676373</v>
      </c>
      <c r="AG180" s="95">
        <v>0</v>
      </c>
      <c r="AH180" s="95">
        <v>0</v>
      </c>
      <c r="AI180" s="95">
        <v>0</v>
      </c>
      <c r="AJ180" s="95">
        <v>0</v>
      </c>
      <c r="AK180" s="95">
        <v>0.65286275885894796</v>
      </c>
      <c r="AL180" s="95">
        <v>868.03035739664415</v>
      </c>
      <c r="AM180" s="95">
        <v>41.25588342857143</v>
      </c>
      <c r="AN180" s="95">
        <v>0</v>
      </c>
      <c r="AO180" s="95">
        <v>0</v>
      </c>
      <c r="AP180" s="95">
        <v>0</v>
      </c>
      <c r="AQ180" s="95">
        <v>41.25588342857143</v>
      </c>
      <c r="AR180" s="95">
        <v>228.86965842919693</v>
      </c>
      <c r="AS180" s="95">
        <v>139.82240253658745</v>
      </c>
      <c r="AT180" s="95">
        <v>139.82240253658745</v>
      </c>
      <c r="AU180" s="95">
        <v>0</v>
      </c>
      <c r="AV180" s="95">
        <v>0</v>
      </c>
      <c r="AW180" s="95">
        <v>23.398944518066255</v>
      </c>
      <c r="AX180" s="95">
        <v>5.0789126801947626</v>
      </c>
      <c r="AY180" s="95">
        <v>7.6333465991131222</v>
      </c>
      <c r="AZ180" s="95">
        <v>10.68668523875837</v>
      </c>
      <c r="BA180" s="95">
        <v>0</v>
      </c>
      <c r="BB180" s="95">
        <v>65.648311374543212</v>
      </c>
      <c r="BC180" s="95">
        <v>0</v>
      </c>
      <c r="BD180" s="95">
        <v>0</v>
      </c>
      <c r="BE180" s="95">
        <v>65.648311374543212</v>
      </c>
      <c r="BF180" s="95">
        <v>0</v>
      </c>
      <c r="BG180" s="95">
        <v>270.12554185776838</v>
      </c>
      <c r="BH180" s="95">
        <v>64.69413658286652</v>
      </c>
      <c r="BI180" s="95">
        <v>-0.27003007401646234</v>
      </c>
      <c r="BJ180" s="95">
        <v>-9.788635627774428E-2</v>
      </c>
    </row>
    <row r="181" spans="1:62" x14ac:dyDescent="0.35">
      <c r="A181" s="95" t="s">
        <v>10456</v>
      </c>
      <c r="B181" s="95" t="s">
        <v>10430</v>
      </c>
      <c r="C181" s="95" t="s">
        <v>10434</v>
      </c>
      <c r="D181" s="95" t="s">
        <v>10151</v>
      </c>
      <c r="E181" s="95" t="s">
        <v>10643</v>
      </c>
      <c r="F181" s="125">
        <v>1108.7744488724784</v>
      </c>
      <c r="G181" s="123">
        <v>-0.33660489964143775</v>
      </c>
      <c r="H181" s="95">
        <v>35</v>
      </c>
      <c r="I181" s="95">
        <v>44.87631303384039</v>
      </c>
      <c r="J181" s="95">
        <v>8.8178337184706397</v>
      </c>
      <c r="K181" s="95">
        <v>100.06919407624923</v>
      </c>
      <c r="L181" s="95">
        <v>77.138702590808833</v>
      </c>
      <c r="M181" s="95">
        <v>20.239190404795021</v>
      </c>
      <c r="N181" s="95">
        <v>3.2589299987907903</v>
      </c>
      <c r="O181" s="95">
        <v>2.9467162897778638</v>
      </c>
      <c r="P181" s="95">
        <v>0.15050689484541147</v>
      </c>
      <c r="Q181" s="95">
        <v>0.16170681416751495</v>
      </c>
      <c r="R181" s="95">
        <v>0</v>
      </c>
      <c r="S181" s="95">
        <v>0</v>
      </c>
      <c r="T181" s="95">
        <v>3037.9906560414429</v>
      </c>
      <c r="U181" s="95">
        <v>0</v>
      </c>
      <c r="V181" s="95">
        <v>662.59895212174229</v>
      </c>
      <c r="W181" s="95">
        <v>170.20797784207534</v>
      </c>
      <c r="X181" s="95">
        <v>63.169155872774866</v>
      </c>
      <c r="Y181" s="95">
        <v>114.55935299999999</v>
      </c>
      <c r="Z181" s="95">
        <v>314.66246540689212</v>
      </c>
      <c r="AA181" s="95">
        <v>446.1754967507361</v>
      </c>
      <c r="AB181" s="95">
        <v>0</v>
      </c>
      <c r="AC181" s="95">
        <v>173.1699470511887</v>
      </c>
      <c r="AD181" s="95">
        <v>68.973638141527843</v>
      </c>
      <c r="AE181" s="95">
        <v>0</v>
      </c>
      <c r="AF181" s="95">
        <v>-5.775577581676373</v>
      </c>
      <c r="AG181" s="95">
        <v>0</v>
      </c>
      <c r="AH181" s="95">
        <v>-42.655377145453635</v>
      </c>
      <c r="AI181" s="95">
        <v>0</v>
      </c>
      <c r="AJ181" s="95">
        <v>0</v>
      </c>
      <c r="AK181" s="95">
        <v>1.4179495357788658</v>
      </c>
      <c r="AL181" s="95">
        <v>1108.7744488724784</v>
      </c>
      <c r="AM181" s="95">
        <v>0</v>
      </c>
      <c r="AN181" s="95">
        <v>0</v>
      </c>
      <c r="AO181" s="95">
        <v>0</v>
      </c>
      <c r="AP181" s="95">
        <v>0</v>
      </c>
      <c r="AQ181" s="95">
        <v>0</v>
      </c>
      <c r="AR181" s="95">
        <v>222.61905006991719</v>
      </c>
      <c r="AS181" s="95">
        <v>139.82240253658745</v>
      </c>
      <c r="AT181" s="95">
        <v>139.82240253658745</v>
      </c>
      <c r="AU181" s="95">
        <v>0</v>
      </c>
      <c r="AV181" s="95">
        <v>0</v>
      </c>
      <c r="AW181" s="95">
        <v>23.398944518066255</v>
      </c>
      <c r="AX181" s="95">
        <v>5.0789126801947626</v>
      </c>
      <c r="AY181" s="95">
        <v>7.6333465991131222</v>
      </c>
      <c r="AZ181" s="95">
        <v>10.68668523875837</v>
      </c>
      <c r="BA181" s="95">
        <v>0</v>
      </c>
      <c r="BB181" s="95">
        <v>59.397703015263495</v>
      </c>
      <c r="BC181" s="95">
        <v>0</v>
      </c>
      <c r="BD181" s="95">
        <v>0</v>
      </c>
      <c r="BE181" s="95">
        <v>59.397703015263495</v>
      </c>
      <c r="BF181" s="95">
        <v>0</v>
      </c>
      <c r="BG181" s="95">
        <v>222.61905006991719</v>
      </c>
      <c r="BH181" s="95">
        <v>-223.55644668081891</v>
      </c>
      <c r="BI181" s="95">
        <v>-1.1860928871993015</v>
      </c>
      <c r="BJ181" s="95">
        <v>-0.33660489964143775</v>
      </c>
    </row>
    <row r="182" spans="1:62" x14ac:dyDescent="0.35">
      <c r="A182" s="95" t="s">
        <v>10456</v>
      </c>
      <c r="B182" s="95" t="s">
        <v>10430</v>
      </c>
      <c r="C182" s="95" t="s">
        <v>10434</v>
      </c>
      <c r="D182" s="95" t="s">
        <v>10152</v>
      </c>
      <c r="E182" s="95" t="s">
        <v>10644</v>
      </c>
      <c r="F182" s="125">
        <v>842.20556990247223</v>
      </c>
      <c r="G182" s="123">
        <v>-0.11637376362467407</v>
      </c>
      <c r="H182" s="95">
        <v>35</v>
      </c>
      <c r="I182" s="95">
        <v>44.87631303384039</v>
      </c>
      <c r="J182" s="95">
        <v>8.8178337184706397</v>
      </c>
      <c r="K182" s="95">
        <v>100.06919407624923</v>
      </c>
      <c r="L182" s="95">
        <v>77.138702590808833</v>
      </c>
      <c r="M182" s="95">
        <v>20.239190404795021</v>
      </c>
      <c r="N182" s="95">
        <v>3.2589299987907903</v>
      </c>
      <c r="O182" s="95">
        <v>2.9467162897778638</v>
      </c>
      <c r="P182" s="95">
        <v>0.15050689484541147</v>
      </c>
      <c r="Q182" s="95">
        <v>0.16170681416751495</v>
      </c>
      <c r="R182" s="95">
        <v>0</v>
      </c>
      <c r="S182" s="95">
        <v>0</v>
      </c>
      <c r="T182" s="95">
        <v>0</v>
      </c>
      <c r="U182" s="95">
        <v>3037990.6560414429</v>
      </c>
      <c r="V182" s="95">
        <v>662.59895212174229</v>
      </c>
      <c r="W182" s="95">
        <v>170.20797784207534</v>
      </c>
      <c r="X182" s="95">
        <v>63.169155872774866</v>
      </c>
      <c r="Y182" s="95">
        <v>114.55935299999999</v>
      </c>
      <c r="Z182" s="95">
        <v>314.66246540689212</v>
      </c>
      <c r="AA182" s="95">
        <v>179.60661778072995</v>
      </c>
      <c r="AB182" s="95">
        <v>0</v>
      </c>
      <c r="AC182" s="95">
        <v>0</v>
      </c>
      <c r="AD182" s="95">
        <v>0</v>
      </c>
      <c r="AE182" s="95">
        <v>0</v>
      </c>
      <c r="AF182" s="95">
        <v>-5.775577581676373</v>
      </c>
      <c r="AG182" s="95">
        <v>0</v>
      </c>
      <c r="AH182" s="95">
        <v>-67.080670922743508</v>
      </c>
      <c r="AI182" s="95">
        <v>0</v>
      </c>
      <c r="AJ182" s="95">
        <v>0</v>
      </c>
      <c r="AK182" s="95">
        <v>0.57079136384595297</v>
      </c>
      <c r="AL182" s="95">
        <v>842.20556990247223</v>
      </c>
      <c r="AM182" s="95">
        <v>0</v>
      </c>
      <c r="AN182" s="95">
        <v>0</v>
      </c>
      <c r="AO182" s="95">
        <v>0</v>
      </c>
      <c r="AP182" s="95">
        <v>0</v>
      </c>
      <c r="AQ182" s="95">
        <v>0</v>
      </c>
      <c r="AR182" s="95">
        <v>231.25845127240785</v>
      </c>
      <c r="AS182" s="95">
        <v>139.82240253658745</v>
      </c>
      <c r="AT182" s="95">
        <v>139.82240253658745</v>
      </c>
      <c r="AU182" s="95">
        <v>0</v>
      </c>
      <c r="AV182" s="95">
        <v>0</v>
      </c>
      <c r="AW182" s="95">
        <v>23.398944518066255</v>
      </c>
      <c r="AX182" s="95">
        <v>5.0789126801947626</v>
      </c>
      <c r="AY182" s="95">
        <v>7.6333465991131222</v>
      </c>
      <c r="AZ182" s="95">
        <v>10.68668523875837</v>
      </c>
      <c r="BA182" s="95">
        <v>0</v>
      </c>
      <c r="BB182" s="95">
        <v>68.037104217754134</v>
      </c>
      <c r="BC182" s="95">
        <v>0</v>
      </c>
      <c r="BD182" s="95">
        <v>0</v>
      </c>
      <c r="BE182" s="95">
        <v>68.037104217754134</v>
      </c>
      <c r="BF182" s="95">
        <v>0</v>
      </c>
      <c r="BG182" s="95">
        <v>231.25845127240785</v>
      </c>
      <c r="BH182" s="95">
        <v>51.651833491677905</v>
      </c>
      <c r="BI182" s="95">
        <v>-0.31147862452700237</v>
      </c>
      <c r="BJ182" s="95">
        <v>-0.11637376362467407</v>
      </c>
    </row>
    <row r="183" spans="1:62" x14ac:dyDescent="0.35">
      <c r="A183" s="95" t="s">
        <v>10456</v>
      </c>
      <c r="B183" s="95" t="s">
        <v>10430</v>
      </c>
      <c r="C183" s="95" t="s">
        <v>10434</v>
      </c>
      <c r="D183" s="95" t="s">
        <v>10153</v>
      </c>
      <c r="E183" s="95" t="s">
        <v>10645</v>
      </c>
      <c r="F183" s="125">
        <v>854.26458084872365</v>
      </c>
      <c r="G183" s="123">
        <v>-2.9611862406077518E-2</v>
      </c>
      <c r="H183" s="95">
        <v>35</v>
      </c>
      <c r="I183" s="95">
        <v>44.879464051252917</v>
      </c>
      <c r="J183" s="95">
        <v>8.8183821556948008</v>
      </c>
      <c r="K183" s="95">
        <v>100.06919407624923</v>
      </c>
      <c r="L183" s="95">
        <v>77.097386972615993</v>
      </c>
      <c r="M183" s="95">
        <v>20.253945982721042</v>
      </c>
      <c r="N183" s="95">
        <v>3.2854900390576276</v>
      </c>
      <c r="O183" s="95">
        <v>2.9467162897778638</v>
      </c>
      <c r="P183" s="95">
        <v>0.17706693511224877</v>
      </c>
      <c r="Q183" s="95">
        <v>0.16170681416751495</v>
      </c>
      <c r="R183" s="95">
        <v>0</v>
      </c>
      <c r="S183" s="95">
        <v>0</v>
      </c>
      <c r="T183" s="95">
        <v>0</v>
      </c>
      <c r="U183" s="95">
        <v>0</v>
      </c>
      <c r="V183" s="95">
        <v>607.57729214525023</v>
      </c>
      <c r="W183" s="95">
        <v>170.20797784207534</v>
      </c>
      <c r="X183" s="95">
        <v>63.169155872774866</v>
      </c>
      <c r="Y183" s="95">
        <v>119.59167599999999</v>
      </c>
      <c r="Z183" s="95">
        <v>254.60848243040007</v>
      </c>
      <c r="AA183" s="95">
        <v>246.68728870347343</v>
      </c>
      <c r="AB183" s="95">
        <v>0</v>
      </c>
      <c r="AC183" s="95">
        <v>0</v>
      </c>
      <c r="AD183" s="95">
        <v>0</v>
      </c>
      <c r="AE183" s="95">
        <v>0</v>
      </c>
      <c r="AF183" s="95">
        <v>-5.775577581676373</v>
      </c>
      <c r="AG183" s="95">
        <v>0</v>
      </c>
      <c r="AH183" s="95">
        <v>0</v>
      </c>
      <c r="AI183" s="95">
        <v>0</v>
      </c>
      <c r="AJ183" s="95">
        <v>0</v>
      </c>
      <c r="AK183" s="95">
        <v>0.96888872809219151</v>
      </c>
      <c r="AL183" s="95">
        <v>854.26458084872365</v>
      </c>
      <c r="AM183" s="95">
        <v>0</v>
      </c>
      <c r="AN183" s="95">
        <v>0</v>
      </c>
      <c r="AO183" s="95">
        <v>0</v>
      </c>
      <c r="AP183" s="95">
        <v>0</v>
      </c>
      <c r="AQ183" s="95">
        <v>0</v>
      </c>
      <c r="AR183" s="95">
        <v>310.99940590739561</v>
      </c>
      <c r="AS183" s="95">
        <v>139.77949617539173</v>
      </c>
      <c r="AT183" s="95">
        <v>139.77949617539173</v>
      </c>
      <c r="AU183" s="95">
        <v>0</v>
      </c>
      <c r="AV183" s="95">
        <v>0</v>
      </c>
      <c r="AW183" s="95">
        <v>23.400232828610264</v>
      </c>
      <c r="AX183" s="95">
        <v>5.0789126801947626</v>
      </c>
      <c r="AY183" s="95">
        <v>7.6338833951731262</v>
      </c>
      <c r="AZ183" s="95">
        <v>10.687436753242375</v>
      </c>
      <c r="BA183" s="95">
        <v>0</v>
      </c>
      <c r="BB183" s="95">
        <v>147.81967690339366</v>
      </c>
      <c r="BC183" s="95">
        <v>0</v>
      </c>
      <c r="BD183" s="95">
        <v>0</v>
      </c>
      <c r="BE183" s="95">
        <v>147.81967690339366</v>
      </c>
      <c r="BF183" s="95">
        <v>0</v>
      </c>
      <c r="BG183" s="95">
        <v>310.99940590739561</v>
      </c>
      <c r="BH183" s="95">
        <v>64.312117203922185</v>
      </c>
      <c r="BI183" s="95">
        <v>-9.9353976682190537E-2</v>
      </c>
      <c r="BJ183" s="95">
        <v>-2.9611862406077518E-2</v>
      </c>
    </row>
    <row r="184" spans="1:62" x14ac:dyDescent="0.35">
      <c r="A184" s="95" t="s">
        <v>10456</v>
      </c>
      <c r="B184" s="95" t="s">
        <v>10430</v>
      </c>
      <c r="C184" s="95" t="s">
        <v>10434</v>
      </c>
      <c r="D184" s="95" t="s">
        <v>10154</v>
      </c>
      <c r="E184" s="95" t="s">
        <v>10646</v>
      </c>
      <c r="F184" s="125">
        <v>902.52469969693698</v>
      </c>
      <c r="G184" s="123">
        <v>-5.3550931869776448E-2</v>
      </c>
      <c r="H184" s="95">
        <v>35</v>
      </c>
      <c r="I184" s="95">
        <v>44.869125579229696</v>
      </c>
      <c r="J184" s="95">
        <v>8.8165827359658238</v>
      </c>
      <c r="K184" s="95">
        <v>100.06919407624923</v>
      </c>
      <c r="L184" s="95">
        <v>77.172658770227144</v>
      </c>
      <c r="M184" s="95">
        <v>20.205533006972924</v>
      </c>
      <c r="N184" s="95">
        <v>3.2586312171945773</v>
      </c>
      <c r="O184" s="95">
        <v>2.9467162897778638</v>
      </c>
      <c r="P184" s="95">
        <v>0</v>
      </c>
      <c r="Q184" s="95">
        <v>0.31191492741671334</v>
      </c>
      <c r="R184" s="95">
        <v>0</v>
      </c>
      <c r="S184" s="95">
        <v>0</v>
      </c>
      <c r="T184" s="95">
        <v>0</v>
      </c>
      <c r="U184" s="95">
        <v>0</v>
      </c>
      <c r="V184" s="95">
        <v>655.83741099346366</v>
      </c>
      <c r="W184" s="95">
        <v>170.20797784207534</v>
      </c>
      <c r="X184" s="95">
        <v>63.169155872774866</v>
      </c>
      <c r="Y184" s="95">
        <v>103.60664999999999</v>
      </c>
      <c r="Z184" s="95">
        <v>318.85362727861343</v>
      </c>
      <c r="AA184" s="95">
        <v>246.68728870347331</v>
      </c>
      <c r="AB184" s="95">
        <v>0</v>
      </c>
      <c r="AC184" s="95">
        <v>0</v>
      </c>
      <c r="AD184" s="95">
        <v>0</v>
      </c>
      <c r="AE184" s="95">
        <v>0</v>
      </c>
      <c r="AF184" s="95">
        <v>-5.775577581676373</v>
      </c>
      <c r="AG184" s="95">
        <v>0</v>
      </c>
      <c r="AH184" s="95">
        <v>0</v>
      </c>
      <c r="AI184" s="95">
        <v>0</v>
      </c>
      <c r="AJ184" s="95">
        <v>0</v>
      </c>
      <c r="AK184" s="95">
        <v>0.77366938180671418</v>
      </c>
      <c r="AL184" s="95">
        <v>902.52469969693698</v>
      </c>
      <c r="AM184" s="95">
        <v>0</v>
      </c>
      <c r="AN184" s="95">
        <v>0</v>
      </c>
      <c r="AO184" s="95">
        <v>0</v>
      </c>
      <c r="AP184" s="95">
        <v>0</v>
      </c>
      <c r="AQ184" s="95">
        <v>0</v>
      </c>
      <c r="AR184" s="95">
        <v>352.20987727782563</v>
      </c>
      <c r="AS184" s="95">
        <v>139.920327601521</v>
      </c>
      <c r="AT184" s="95">
        <v>139.920327601521</v>
      </c>
      <c r="AU184" s="95">
        <v>0</v>
      </c>
      <c r="AV184" s="95">
        <v>0</v>
      </c>
      <c r="AW184" s="95">
        <v>23.396005888300927</v>
      </c>
      <c r="AX184" s="95">
        <v>5.0789126801947626</v>
      </c>
      <c r="AY184" s="95">
        <v>7.6321221700442345</v>
      </c>
      <c r="AZ184" s="95">
        <v>10.68497103806193</v>
      </c>
      <c r="BA184" s="95">
        <v>0</v>
      </c>
      <c r="BB184" s="95">
        <v>188.89354378800374</v>
      </c>
      <c r="BC184" s="95">
        <v>0</v>
      </c>
      <c r="BD184" s="95">
        <v>0</v>
      </c>
      <c r="BE184" s="95">
        <v>188.89354378800374</v>
      </c>
      <c r="BF184" s="95">
        <v>0</v>
      </c>
      <c r="BG184" s="95">
        <v>352.20987727782563</v>
      </c>
      <c r="BH184" s="95">
        <v>105.52258857435231</v>
      </c>
      <c r="BI184" s="95">
        <v>-0.15157750945712023</v>
      </c>
      <c r="BJ184" s="95">
        <v>-5.3550931869776448E-2</v>
      </c>
    </row>
    <row r="185" spans="1:62" x14ac:dyDescent="0.35">
      <c r="A185" s="95" t="s">
        <v>10456</v>
      </c>
      <c r="B185" s="95" t="s">
        <v>10430</v>
      </c>
      <c r="C185" s="95" t="s">
        <v>10434</v>
      </c>
      <c r="D185" s="95" t="s">
        <v>10155</v>
      </c>
      <c r="E185" s="95" t="s">
        <v>10647</v>
      </c>
      <c r="F185" s="125">
        <v>806.95432607706994</v>
      </c>
      <c r="G185" s="123">
        <v>0.54352636990078185</v>
      </c>
      <c r="H185" s="95">
        <v>35</v>
      </c>
      <c r="I185" s="95">
        <v>44.837243735544668</v>
      </c>
      <c r="J185" s="95">
        <v>8.8110336743255573</v>
      </c>
      <c r="K185" s="95">
        <v>100.06919407624923</v>
      </c>
      <c r="L185" s="95">
        <v>77.654099582872902</v>
      </c>
      <c r="M185" s="95">
        <v>20.056236774254742</v>
      </c>
      <c r="N185" s="95">
        <v>2.9264866372670086</v>
      </c>
      <c r="O185" s="95">
        <v>2.9264866372670086</v>
      </c>
      <c r="P185" s="95">
        <v>0</v>
      </c>
      <c r="Q185" s="95">
        <v>0</v>
      </c>
      <c r="R185" s="95">
        <v>68407.982785575252</v>
      </c>
      <c r="S185" s="95">
        <v>0</v>
      </c>
      <c r="T185" s="95">
        <v>0</v>
      </c>
      <c r="U185" s="95">
        <v>0</v>
      </c>
      <c r="V185" s="95">
        <v>899.23789448350476</v>
      </c>
      <c r="W185" s="95">
        <v>170.20797784207534</v>
      </c>
      <c r="X185" s="95">
        <v>63.169155872774866</v>
      </c>
      <c r="Y185" s="95">
        <v>58.611761999999985</v>
      </c>
      <c r="Z185" s="95">
        <v>607.24899876865459</v>
      </c>
      <c r="AA185" s="95">
        <v>-92.283568406434824</v>
      </c>
      <c r="AB185" s="95">
        <v>0</v>
      </c>
      <c r="AC185" s="95">
        <v>0</v>
      </c>
      <c r="AD185" s="95">
        <v>0</v>
      </c>
      <c r="AE185" s="95">
        <v>-148.79152079986116</v>
      </c>
      <c r="AF185" s="95">
        <v>-58.874503831766383</v>
      </c>
      <c r="AG185" s="95">
        <v>-137.08041005995719</v>
      </c>
      <c r="AH185" s="95">
        <v>0</v>
      </c>
      <c r="AI185" s="95">
        <v>0</v>
      </c>
      <c r="AJ185" s="95">
        <v>0</v>
      </c>
      <c r="AK185" s="95">
        <v>-0.15196989800487487</v>
      </c>
      <c r="AL185" s="95">
        <v>806.95432607706994</v>
      </c>
      <c r="AM185" s="95">
        <v>148.79152079986116</v>
      </c>
      <c r="AN185" s="95">
        <v>0</v>
      </c>
      <c r="AO185" s="95">
        <v>0</v>
      </c>
      <c r="AP185" s="95">
        <v>0</v>
      </c>
      <c r="AQ185" s="95">
        <v>148.79152079986116</v>
      </c>
      <c r="AR185" s="95">
        <v>639.77486509076039</v>
      </c>
      <c r="AS185" s="95">
        <v>140.35563975099615</v>
      </c>
      <c r="AT185" s="95">
        <v>140.35563975099615</v>
      </c>
      <c r="AU185" s="95">
        <v>0</v>
      </c>
      <c r="AV185" s="95">
        <v>0</v>
      </c>
      <c r="AW185" s="95">
        <v>89.313495060744629</v>
      </c>
      <c r="AX185" s="95">
        <v>71.009436917192062</v>
      </c>
      <c r="AY185" s="95">
        <v>7.6266908931469031</v>
      </c>
      <c r="AZ185" s="95">
        <v>10.677367250405663</v>
      </c>
      <c r="BA185" s="95">
        <v>0</v>
      </c>
      <c r="BB185" s="95">
        <v>410.10573027901961</v>
      </c>
      <c r="BC185" s="95">
        <v>0</v>
      </c>
      <c r="BD185" s="95">
        <v>0</v>
      </c>
      <c r="BE185" s="95">
        <v>410.10573027901961</v>
      </c>
      <c r="BF185" s="95">
        <v>0</v>
      </c>
      <c r="BG185" s="95">
        <v>788.56638589062152</v>
      </c>
      <c r="BH185" s="95">
        <v>880.84995429705634</v>
      </c>
      <c r="BI185" s="95">
        <v>0.72227530455838052</v>
      </c>
      <c r="BJ185" s="95">
        <v>0.54352636990078185</v>
      </c>
    </row>
    <row r="186" spans="1:62" x14ac:dyDescent="0.35">
      <c r="A186" s="95" t="s">
        <v>10456</v>
      </c>
      <c r="B186" s="95" t="s">
        <v>10430</v>
      </c>
      <c r="C186" s="95" t="s">
        <v>10434</v>
      </c>
      <c r="D186" s="95" t="s">
        <v>10156</v>
      </c>
      <c r="E186" s="95" t="s">
        <v>10648</v>
      </c>
      <c r="F186" s="125">
        <v>1743.1612370101852</v>
      </c>
      <c r="G186" s="123">
        <v>0.12458608900374553</v>
      </c>
      <c r="H186" s="95">
        <v>35</v>
      </c>
      <c r="I186" s="95">
        <v>140.96525530249369</v>
      </c>
      <c r="J186" s="95">
        <v>25.929350251375624</v>
      </c>
      <c r="K186" s="95">
        <v>100.06919407624923</v>
      </c>
      <c r="L186" s="95">
        <v>77.654099582872902</v>
      </c>
      <c r="M186" s="95">
        <v>20.056236774254742</v>
      </c>
      <c r="N186" s="95">
        <v>2.9264866372670086</v>
      </c>
      <c r="O186" s="95">
        <v>2.9264866372670086</v>
      </c>
      <c r="P186" s="95">
        <v>0</v>
      </c>
      <c r="Q186" s="95">
        <v>0</v>
      </c>
      <c r="R186" s="95">
        <v>68407.982785575252</v>
      </c>
      <c r="S186" s="95">
        <v>0</v>
      </c>
      <c r="T186" s="95">
        <v>0</v>
      </c>
      <c r="U186" s="95">
        <v>0</v>
      </c>
      <c r="V186" s="95">
        <v>1800.1359358939321</v>
      </c>
      <c r="W186" s="95">
        <v>170.20797784207534</v>
      </c>
      <c r="X186" s="95">
        <v>63.169155872774866</v>
      </c>
      <c r="Y186" s="95">
        <v>58.611761999999985</v>
      </c>
      <c r="Z186" s="95">
        <v>1508.1470401790821</v>
      </c>
      <c r="AA186" s="95">
        <v>-56.974698883746896</v>
      </c>
      <c r="AB186" s="95">
        <v>-16.471634402353974</v>
      </c>
      <c r="AC186" s="95">
        <v>0</v>
      </c>
      <c r="AD186" s="95">
        <v>0</v>
      </c>
      <c r="AE186" s="95">
        <v>-131.17369820772819</v>
      </c>
      <c r="AF186" s="95">
        <v>-58.874503831766383</v>
      </c>
      <c r="AG186" s="95">
        <v>-102.91772872704802</v>
      </c>
      <c r="AH186" s="95">
        <v>0</v>
      </c>
      <c r="AI186" s="95">
        <v>0</v>
      </c>
      <c r="AJ186" s="95">
        <v>0</v>
      </c>
      <c r="AK186" s="95">
        <v>-3.7777946954682576E-2</v>
      </c>
      <c r="AL186" s="95">
        <v>1743.1612370101852</v>
      </c>
      <c r="AM186" s="95">
        <v>147.64533261008216</v>
      </c>
      <c r="AN186" s="95">
        <v>16.471634402353974</v>
      </c>
      <c r="AO186" s="95">
        <v>0</v>
      </c>
      <c r="AP186" s="95">
        <v>0</v>
      </c>
      <c r="AQ186" s="95">
        <v>131.17369820772819</v>
      </c>
      <c r="AR186" s="95">
        <v>1355.7006497072832</v>
      </c>
      <c r="AS186" s="95">
        <v>140.35563975099615</v>
      </c>
      <c r="AT186" s="95">
        <v>140.35563975099615</v>
      </c>
      <c r="AU186" s="95">
        <v>0</v>
      </c>
      <c r="AV186" s="95">
        <v>0</v>
      </c>
      <c r="AW186" s="95">
        <v>318.15408719180709</v>
      </c>
      <c r="AX186" s="95">
        <v>71.009436917192062</v>
      </c>
      <c r="AY186" s="95">
        <v>102.97693761442294</v>
      </c>
      <c r="AZ186" s="95">
        <v>144.16771266019211</v>
      </c>
      <c r="BA186" s="95">
        <v>0</v>
      </c>
      <c r="BB186" s="95">
        <v>897.19092276447998</v>
      </c>
      <c r="BC186" s="95">
        <v>0</v>
      </c>
      <c r="BD186" s="95">
        <v>0</v>
      </c>
      <c r="BE186" s="95">
        <v>897.19092276447998</v>
      </c>
      <c r="BF186" s="95">
        <v>0</v>
      </c>
      <c r="BG186" s="95">
        <v>1503.3459823173653</v>
      </c>
      <c r="BH186" s="95">
        <v>1560.3206812011122</v>
      </c>
      <c r="BI186" s="95">
        <v>0.14400030980814857</v>
      </c>
      <c r="BJ186" s="95">
        <v>0.12458608900374553</v>
      </c>
    </row>
    <row r="187" spans="1:62" x14ac:dyDescent="0.35">
      <c r="A187" s="95" t="s">
        <v>10456</v>
      </c>
      <c r="B187" s="95" t="s">
        <v>10430</v>
      </c>
      <c r="C187" s="95" t="s">
        <v>10631</v>
      </c>
      <c r="D187" s="95" t="s">
        <v>9784</v>
      </c>
      <c r="E187" s="95" t="s">
        <v>10649</v>
      </c>
      <c r="F187" s="125">
        <v>806.95432607706994</v>
      </c>
      <c r="G187" s="123">
        <v>0.54352636990078185</v>
      </c>
      <c r="H187" s="95">
        <v>35</v>
      </c>
      <c r="I187" s="95">
        <v>44.837243735544668</v>
      </c>
      <c r="J187" s="95">
        <v>8.8110336743255573</v>
      </c>
      <c r="K187" s="95">
        <v>100.06919407624923</v>
      </c>
      <c r="L187" s="95">
        <v>77.654099582872902</v>
      </c>
      <c r="M187" s="95">
        <v>20.056236774254742</v>
      </c>
      <c r="N187" s="95">
        <v>2.9264866372670086</v>
      </c>
      <c r="O187" s="95">
        <v>2.9264866372670086</v>
      </c>
      <c r="P187" s="95">
        <v>0</v>
      </c>
      <c r="Q187" s="95">
        <v>0</v>
      </c>
      <c r="R187" s="95">
        <v>68407.982785575252</v>
      </c>
      <c r="S187" s="95">
        <v>0</v>
      </c>
      <c r="T187" s="95">
        <v>0</v>
      </c>
      <c r="U187" s="95">
        <v>0</v>
      </c>
      <c r="V187" s="95">
        <v>899.23789448350476</v>
      </c>
      <c r="W187" s="95">
        <v>170.20797784207534</v>
      </c>
      <c r="X187" s="95">
        <v>63.169155872774866</v>
      </c>
      <c r="Y187" s="95">
        <v>58.611761999999985</v>
      </c>
      <c r="Z187" s="95">
        <v>607.24899876865459</v>
      </c>
      <c r="AA187" s="95">
        <v>-92.283568406434824</v>
      </c>
      <c r="AB187" s="95">
        <v>0</v>
      </c>
      <c r="AC187" s="95">
        <v>0</v>
      </c>
      <c r="AD187" s="95">
        <v>0</v>
      </c>
      <c r="AE187" s="95">
        <v>-148.79152079986116</v>
      </c>
      <c r="AF187" s="95">
        <v>-58.874503831766383</v>
      </c>
      <c r="AG187" s="95">
        <v>-137.08041005995719</v>
      </c>
      <c r="AH187" s="95">
        <v>0</v>
      </c>
      <c r="AI187" s="95">
        <v>0</v>
      </c>
      <c r="AJ187" s="95">
        <v>0</v>
      </c>
      <c r="AK187" s="95">
        <v>-0.15196989800487487</v>
      </c>
      <c r="AL187" s="95">
        <v>806.95432607706994</v>
      </c>
      <c r="AM187" s="95">
        <v>148.79152079986116</v>
      </c>
      <c r="AN187" s="95">
        <v>0</v>
      </c>
      <c r="AO187" s="95">
        <v>0</v>
      </c>
      <c r="AP187" s="95">
        <v>0</v>
      </c>
      <c r="AQ187" s="95">
        <v>148.79152079986116</v>
      </c>
      <c r="AR187" s="95">
        <v>639.77486509076039</v>
      </c>
      <c r="AS187" s="95">
        <v>140.35563975099615</v>
      </c>
      <c r="AT187" s="95">
        <v>140.35563975099615</v>
      </c>
      <c r="AU187" s="95">
        <v>0</v>
      </c>
      <c r="AV187" s="95">
        <v>0</v>
      </c>
      <c r="AW187" s="95">
        <v>89.313495060744629</v>
      </c>
      <c r="AX187" s="95">
        <v>71.009436917192062</v>
      </c>
      <c r="AY187" s="95">
        <v>7.6266908931469031</v>
      </c>
      <c r="AZ187" s="95">
        <v>10.677367250405663</v>
      </c>
      <c r="BA187" s="95">
        <v>0</v>
      </c>
      <c r="BB187" s="95">
        <v>410.10573027901961</v>
      </c>
      <c r="BC187" s="95">
        <v>0</v>
      </c>
      <c r="BD187" s="95">
        <v>0</v>
      </c>
      <c r="BE187" s="95">
        <v>410.10573027901961</v>
      </c>
      <c r="BF187" s="95">
        <v>0</v>
      </c>
      <c r="BG187" s="95">
        <v>788.56638589062152</v>
      </c>
      <c r="BH187" s="95">
        <v>880.84995429705634</v>
      </c>
      <c r="BI187" s="95">
        <v>0.72227530455838052</v>
      </c>
      <c r="BJ187" s="95">
        <v>0.54352636990078185</v>
      </c>
    </row>
    <row r="188" spans="1:62" x14ac:dyDescent="0.35">
      <c r="A188" s="95" t="s">
        <v>10456</v>
      </c>
      <c r="B188" s="95" t="s">
        <v>10633</v>
      </c>
      <c r="C188" s="95" t="s">
        <v>9784</v>
      </c>
      <c r="D188" s="95" t="s">
        <v>9784</v>
      </c>
      <c r="E188" s="95" t="s">
        <v>10271</v>
      </c>
      <c r="F188" s="95">
        <f>(F179*V179+F187*V187)/(V179+V187)</f>
        <v>750.6732091653405</v>
      </c>
      <c r="G188" s="126">
        <f>(G179*V179+G187*V187)/(V179+V187)</f>
        <v>0.35552145224437115</v>
      </c>
      <c r="H188" s="95">
        <f>H179</f>
        <v>35</v>
      </c>
      <c r="I188" s="95">
        <f t="shared" ref="I188:U188" si="10">I179+I187</f>
        <v>842.30882807043236</v>
      </c>
      <c r="J188" s="95">
        <f t="shared" si="10"/>
        <v>55.3313915129714</v>
      </c>
      <c r="K188" s="95">
        <f t="shared" si="10"/>
        <v>465.51625996384359</v>
      </c>
      <c r="L188" s="95">
        <f t="shared" si="10"/>
        <v>358.56794954967455</v>
      </c>
      <c r="M188" s="95">
        <f t="shared" si="10"/>
        <v>93.871975821530739</v>
      </c>
      <c r="N188" s="95">
        <f t="shared" si="10"/>
        <v>14.211592428929066</v>
      </c>
      <c r="O188" s="95">
        <f t="shared" si="10"/>
        <v>12.974409759308536</v>
      </c>
      <c r="P188" s="95">
        <f t="shared" si="10"/>
        <v>0.64663848349947417</v>
      </c>
      <c r="Q188" s="95">
        <f t="shared" si="10"/>
        <v>0.59054418612105819</v>
      </c>
      <c r="R188" s="95">
        <f t="shared" si="10"/>
        <v>68407.982785575252</v>
      </c>
      <c r="S188" s="95">
        <f t="shared" si="10"/>
        <v>0</v>
      </c>
      <c r="T188" s="95">
        <f t="shared" si="10"/>
        <v>0</v>
      </c>
      <c r="U188" s="95">
        <f t="shared" si="10"/>
        <v>0</v>
      </c>
      <c r="V188" s="95">
        <f>(V179*V179+V187*V187)/(V179+V187)</f>
        <v>768.44865814098694</v>
      </c>
      <c r="W188" s="95">
        <f>(W179*V179+W187*V187)/(V179+V187)</f>
        <v>170.20797784207534</v>
      </c>
      <c r="X188" s="95">
        <f>(X179*V179+X187*V187)/(V179+V187)</f>
        <v>63.169155872774873</v>
      </c>
      <c r="Y188" s="95">
        <f>(Y179*V179+Y187*V187)/(V179+V187)</f>
        <v>56.627720595164185</v>
      </c>
      <c r="Z188" s="95">
        <f>(Z179*V179+Z187*V187)/(V179+V187)</f>
        <v>478.44380383097246</v>
      </c>
      <c r="AA188" s="95">
        <f>(AA179*V179+AA187*V187)/(V179+V187)</f>
        <v>-17.775448975646391</v>
      </c>
      <c r="AB188" s="95">
        <f>(AB179*V179+AB187*V187)/(V179+V187)</f>
        <v>6.1489664752730473</v>
      </c>
      <c r="AC188" s="95">
        <f>(AC179*V179+AC187*V187)/(V179+V187)</f>
        <v>0</v>
      </c>
      <c r="AD188" s="95">
        <f>(AD179*V179+AD187*V187)/(V179+V187)</f>
        <v>0</v>
      </c>
      <c r="AE188" s="95">
        <f>(AE179*V179+AE187*V187)/(V179+V187)</f>
        <v>-91.849581389692347</v>
      </c>
      <c r="AF188" s="95">
        <f>(AF179*V179+AF187*V187)/(V179+V187)</f>
        <v>-37.266249232923272</v>
      </c>
      <c r="AG188" s="95">
        <f>(AG179*V179+AG187*V187)/(V179+V187)</f>
        <v>-84.620267425522457</v>
      </c>
      <c r="AH188" s="95">
        <f>(AH179*V179+AH187*V187)/(V179+V187)</f>
        <v>0</v>
      </c>
      <c r="AI188" s="95">
        <f>(AI179*V179+AI187*V187)/(V179+V187)</f>
        <v>0</v>
      </c>
      <c r="AJ188" s="95">
        <f>(AJ179*V179+AJ187*V187)/(V179+V187)</f>
        <v>0</v>
      </c>
      <c r="AK188" s="95">
        <f>(AK179*V179+AK187*V187)/(V179+V187)</f>
        <v>5.0979800445783624E-2</v>
      </c>
      <c r="AL188" s="95">
        <f>(AL179*V179+AL187*V187)/(V179+V187)</f>
        <v>750.6732091653405</v>
      </c>
      <c r="AM188" s="95">
        <f>(AM179*V179+AM187*V187)/(V179+V187)</f>
        <v>91.849581389692347</v>
      </c>
      <c r="AN188" s="95">
        <f>(AN179*V179+AN187*V187)/(V179+V187)</f>
        <v>0</v>
      </c>
      <c r="AO188" s="95">
        <f>(AO179*V179+AO187*V187)/(V179+V187)</f>
        <v>0</v>
      </c>
      <c r="AP188" s="95">
        <f>(AP179*V179+AP187*V187)/(V179+V187)</f>
        <v>0</v>
      </c>
      <c r="AQ188" s="95">
        <f>(AQ179*V179+AQ187*V187)/(V179+V187)</f>
        <v>91.849581389692347</v>
      </c>
      <c r="AR188" s="95">
        <f>(AR179*V179+AR187*V187)/(V179+V187)</f>
        <v>487.7669753632033</v>
      </c>
      <c r="AS188" s="95">
        <f>(AS179*V179+AS187*V187)/(V179+V187)</f>
        <v>125.57852130541661</v>
      </c>
      <c r="AT188" s="95">
        <f>(AT179*V179+AT187*V187)/(V179+V187)</f>
        <v>125.57852130541661</v>
      </c>
      <c r="AU188" s="95">
        <f>(AU179*V179+AU187*V187)/(V179+V187)</f>
        <v>0</v>
      </c>
      <c r="AV188" s="95">
        <f>(AV179*V179+AV187*V187)/(V179+V187)</f>
        <v>0</v>
      </c>
      <c r="AW188" s="95">
        <f>(AW179*V179+AW187*V187)/(V179+V187)</f>
        <v>77.385784187659638</v>
      </c>
      <c r="AX188" s="95">
        <f>(AX179*V179+AX187*V187)/(V179+V187)</f>
        <v>44.827362025942314</v>
      </c>
      <c r="AY188" s="95">
        <f>(AY179*V179+AY187*V187)/(V179+V187)</f>
        <v>13.566009234048881</v>
      </c>
      <c r="AZ188" s="95">
        <f>(AZ179*V179+AZ187*V187)/(V179+V187)</f>
        <v>18.992412927668429</v>
      </c>
      <c r="BA188" s="95">
        <f>(BA179*V179+BA187*V187)/(V179+V187)</f>
        <v>0</v>
      </c>
      <c r="BB188" s="95">
        <f>(BB179*V179+BB187*V187)/(V179+V187)</f>
        <v>284.80266987012703</v>
      </c>
      <c r="BC188" s="95">
        <f>(BC179*V179+BC187*V187)/(V179+V187)</f>
        <v>0</v>
      </c>
      <c r="BD188" s="95">
        <f>(BD179*V179+BD187*V187)/(V179+V187)</f>
        <v>0</v>
      </c>
      <c r="BE188" s="95">
        <f>(BE179*V179+BE187*V187)/(V179+V187)</f>
        <v>284.80266987012703</v>
      </c>
      <c r="BF188" s="95">
        <f>(BF179*V179+BF187*V187)/(V179+V187)</f>
        <v>0</v>
      </c>
      <c r="BG188" s="95">
        <f>(BG179*V179+BG187*V187)/(V179+V187)</f>
        <v>579.61655675289558</v>
      </c>
      <c r="BH188" s="95">
        <f>(BH179*V179+BH187*V187)/(V179+V187)</f>
        <v>597.3920057285419</v>
      </c>
      <c r="BI188" s="95">
        <f>(BI179*V179+BI187*V187)/(V179+V187)</f>
        <v>0.49462324682050657</v>
      </c>
      <c r="BJ188" s="95">
        <f>(BJ179*V179+BJ187*V187)/(V179+V187)</f>
        <v>0.35552145224437115</v>
      </c>
    </row>
    <row r="189" spans="1:62" x14ac:dyDescent="0.35">
      <c r="A189" s="95" t="s">
        <v>10457</v>
      </c>
      <c r="B189" s="95" t="s">
        <v>10430</v>
      </c>
      <c r="C189" s="95" t="s">
        <v>10432</v>
      </c>
      <c r="D189" s="95" t="s">
        <v>10150</v>
      </c>
      <c r="E189" s="95" t="s">
        <v>10650</v>
      </c>
      <c r="F189" s="122">
        <v>661.15836375778963</v>
      </c>
      <c r="G189" s="123">
        <v>-0.14015982596702881</v>
      </c>
      <c r="H189" s="95">
        <v>35</v>
      </c>
      <c r="I189" s="95">
        <v>751.5320352490611</v>
      </c>
      <c r="J189" s="95">
        <v>41.418887259851239</v>
      </c>
      <c r="K189" s="95">
        <v>365.44706588759436</v>
      </c>
      <c r="L189" s="95">
        <v>281.06473227961823</v>
      </c>
      <c r="M189" s="95">
        <v>73.761852506984368</v>
      </c>
      <c r="N189" s="95">
        <v>11.188110019137136</v>
      </c>
      <c r="O189" s="95">
        <v>10.047923122041528</v>
      </c>
      <c r="P189" s="95">
        <v>0.54964271097455308</v>
      </c>
      <c r="Q189" s="95">
        <v>0.59054418612105819</v>
      </c>
      <c r="R189" s="95">
        <v>0</v>
      </c>
      <c r="S189" s="95">
        <v>44378.283714299549</v>
      </c>
      <c r="T189" s="95">
        <v>0</v>
      </c>
      <c r="U189" s="95">
        <v>0</v>
      </c>
      <c r="V189" s="95">
        <v>615.28579360375284</v>
      </c>
      <c r="W189" s="95">
        <v>170.20797784207534</v>
      </c>
      <c r="X189" s="95">
        <v>63.169155872774866</v>
      </c>
      <c r="Y189" s="95">
        <v>51.179202000000004</v>
      </c>
      <c r="Z189" s="95">
        <v>330.72945788890263</v>
      </c>
      <c r="AA189" s="95">
        <v>45.872570154036794</v>
      </c>
      <c r="AB189" s="95">
        <v>-12.579551957643382</v>
      </c>
      <c r="AC189" s="95">
        <v>0</v>
      </c>
      <c r="AD189" s="95">
        <v>0</v>
      </c>
      <c r="AE189" s="95">
        <v>-27.889457030425532</v>
      </c>
      <c r="AF189" s="95">
        <v>-2.4112871430440497</v>
      </c>
      <c r="AG189" s="95">
        <v>0</v>
      </c>
      <c r="AH189" s="95">
        <v>0</v>
      </c>
      <c r="AI189" s="95">
        <v>0</v>
      </c>
      <c r="AJ189" s="95">
        <v>0</v>
      </c>
      <c r="AK189" s="95">
        <v>0.13870119234872066</v>
      </c>
      <c r="AL189" s="95">
        <v>661.15836375778963</v>
      </c>
      <c r="AM189" s="95">
        <v>40.469008988068914</v>
      </c>
      <c r="AN189" s="95">
        <v>12.579551957643382</v>
      </c>
      <c r="AO189" s="95">
        <v>0</v>
      </c>
      <c r="AP189" s="95">
        <v>0</v>
      </c>
      <c r="AQ189" s="95">
        <v>27.889457030425532</v>
      </c>
      <c r="AR189" s="95">
        <v>78.465177853933199</v>
      </c>
      <c r="AS189" s="95">
        <v>6.9759179999290621</v>
      </c>
      <c r="AT189" s="95">
        <v>6.9759179999290621</v>
      </c>
      <c r="AU189" s="95">
        <v>0</v>
      </c>
      <c r="AV189" s="95">
        <v>0</v>
      </c>
      <c r="AW189" s="95">
        <v>50.231785051062339</v>
      </c>
      <c r="AX189" s="95">
        <v>2.5946484305671884</v>
      </c>
      <c r="AY189" s="95">
        <v>19.848806925206315</v>
      </c>
      <c r="AZ189" s="95">
        <v>27.788329695288837</v>
      </c>
      <c r="BA189" s="95">
        <v>0</v>
      </c>
      <c r="BB189" s="95">
        <v>21.257474802941797</v>
      </c>
      <c r="BC189" s="95">
        <v>0</v>
      </c>
      <c r="BD189" s="95">
        <v>0</v>
      </c>
      <c r="BE189" s="95">
        <v>21.257474802941797</v>
      </c>
      <c r="BF189" s="95">
        <v>0</v>
      </c>
      <c r="BG189" s="95">
        <v>118.93418684200211</v>
      </c>
      <c r="BH189" s="95">
        <v>73.061616687965312</v>
      </c>
      <c r="BI189" s="95">
        <v>-0.28019228100348398</v>
      </c>
      <c r="BJ189" s="95">
        <v>-0.14015982596702881</v>
      </c>
    </row>
    <row r="190" spans="1:62" x14ac:dyDescent="0.35">
      <c r="A190" s="95" t="s">
        <v>10457</v>
      </c>
      <c r="B190" s="95" t="s">
        <v>10430</v>
      </c>
      <c r="C190" s="95" t="s">
        <v>10432</v>
      </c>
      <c r="D190" s="95" t="s">
        <v>10151</v>
      </c>
      <c r="E190" s="95" t="s">
        <v>10651</v>
      </c>
      <c r="F190" s="122">
        <v>765.63127970572145</v>
      </c>
      <c r="G190" s="123">
        <v>-0.31377700232987676</v>
      </c>
      <c r="H190" s="95">
        <v>35</v>
      </c>
      <c r="I190" s="95">
        <v>751.5320352490611</v>
      </c>
      <c r="J190" s="95">
        <v>41.418887259851239</v>
      </c>
      <c r="K190" s="95">
        <v>365.44706588759436</v>
      </c>
      <c r="L190" s="95">
        <v>281.06473227961823</v>
      </c>
      <c r="M190" s="95">
        <v>73.761852506984368</v>
      </c>
      <c r="N190" s="95">
        <v>11.188110019137136</v>
      </c>
      <c r="O190" s="95">
        <v>10.047923122041528</v>
      </c>
      <c r="P190" s="95">
        <v>0.54964271097455308</v>
      </c>
      <c r="Q190" s="95">
        <v>0.59054418612105819</v>
      </c>
      <c r="R190" s="95">
        <v>0</v>
      </c>
      <c r="S190" s="95">
        <v>0</v>
      </c>
      <c r="T190" s="95">
        <v>11094.570928574887</v>
      </c>
      <c r="U190" s="95">
        <v>0</v>
      </c>
      <c r="V190" s="95">
        <v>615.28579360375284</v>
      </c>
      <c r="W190" s="95">
        <v>170.20797784207534</v>
      </c>
      <c r="X190" s="95">
        <v>63.169155872774866</v>
      </c>
      <c r="Y190" s="95">
        <v>51.179202000000004</v>
      </c>
      <c r="Z190" s="95">
        <v>330.72945788890263</v>
      </c>
      <c r="AA190" s="95">
        <v>150.34548610196862</v>
      </c>
      <c r="AB190" s="95">
        <v>16.066992482010519</v>
      </c>
      <c r="AC190" s="95">
        <v>47.418569355730767</v>
      </c>
      <c r="AD190" s="95">
        <v>18.886829381337876</v>
      </c>
      <c r="AE190" s="95">
        <v>0</v>
      </c>
      <c r="AF190" s="95">
        <v>-2.4112871430440497</v>
      </c>
      <c r="AG190" s="95">
        <v>0</v>
      </c>
      <c r="AH190" s="95">
        <v>-18.368484259216217</v>
      </c>
      <c r="AI190" s="95">
        <v>0</v>
      </c>
      <c r="AJ190" s="95">
        <v>0</v>
      </c>
      <c r="AK190" s="95">
        <v>0.4545875261963272</v>
      </c>
      <c r="AL190" s="95">
        <v>765.63127970572145</v>
      </c>
      <c r="AM190" s="95">
        <v>0</v>
      </c>
      <c r="AN190" s="95">
        <v>0</v>
      </c>
      <c r="AO190" s="95">
        <v>0</v>
      </c>
      <c r="AP190" s="95">
        <v>0</v>
      </c>
      <c r="AQ190" s="95">
        <v>0</v>
      </c>
      <c r="AR190" s="95">
        <v>75.837456154822576</v>
      </c>
      <c r="AS190" s="95">
        <v>6.9759179999290621</v>
      </c>
      <c r="AT190" s="95">
        <v>6.9759179999290621</v>
      </c>
      <c r="AU190" s="95">
        <v>0</v>
      </c>
      <c r="AV190" s="95">
        <v>0</v>
      </c>
      <c r="AW190" s="95">
        <v>50.231785051062339</v>
      </c>
      <c r="AX190" s="95">
        <v>2.5946484305671884</v>
      </c>
      <c r="AY190" s="95">
        <v>19.848806925206315</v>
      </c>
      <c r="AZ190" s="95">
        <v>27.788329695288837</v>
      </c>
      <c r="BA190" s="95">
        <v>0</v>
      </c>
      <c r="BB190" s="95">
        <v>18.629753103831181</v>
      </c>
      <c r="BC190" s="95">
        <v>0</v>
      </c>
      <c r="BD190" s="95">
        <v>0</v>
      </c>
      <c r="BE190" s="95">
        <v>18.629753103831181</v>
      </c>
      <c r="BF190" s="95">
        <v>0</v>
      </c>
      <c r="BG190" s="95">
        <v>75.837456154822576</v>
      </c>
      <c r="BH190" s="95">
        <v>-74.508029947146042</v>
      </c>
      <c r="BI190" s="95">
        <v>-0.72638672517870584</v>
      </c>
      <c r="BJ190" s="95">
        <v>-0.31377700232987676</v>
      </c>
    </row>
    <row r="191" spans="1:62" x14ac:dyDescent="0.35">
      <c r="A191" s="95" t="s">
        <v>10457</v>
      </c>
      <c r="B191" s="95" t="s">
        <v>10430</v>
      </c>
      <c r="C191" s="95" t="s">
        <v>10432</v>
      </c>
      <c r="D191" s="95" t="s">
        <v>10152</v>
      </c>
      <c r="E191" s="95" t="s">
        <v>10652</v>
      </c>
      <c r="F191" s="122">
        <v>699.32588096865288</v>
      </c>
      <c r="G191" s="123">
        <v>-0.24621576587828944</v>
      </c>
      <c r="H191" s="95">
        <v>35</v>
      </c>
      <c r="I191" s="95">
        <v>751.5320352490611</v>
      </c>
      <c r="J191" s="95">
        <v>41.418887259851239</v>
      </c>
      <c r="K191" s="95">
        <v>365.44706588759436</v>
      </c>
      <c r="L191" s="95">
        <v>281.06473227961823</v>
      </c>
      <c r="M191" s="95">
        <v>73.761852506984368</v>
      </c>
      <c r="N191" s="95">
        <v>11.188110019137136</v>
      </c>
      <c r="O191" s="95">
        <v>10.047923122041528</v>
      </c>
      <c r="P191" s="95">
        <v>0.54964271097455308</v>
      </c>
      <c r="Q191" s="95">
        <v>0.59054418612105819</v>
      </c>
      <c r="R191" s="95">
        <v>0</v>
      </c>
      <c r="S191" s="95">
        <v>0</v>
      </c>
      <c r="T191" s="95">
        <v>0</v>
      </c>
      <c r="U191" s="95">
        <v>11094570.928574888</v>
      </c>
      <c r="V191" s="95">
        <v>615.28579360375284</v>
      </c>
      <c r="W191" s="95">
        <v>170.20797784207534</v>
      </c>
      <c r="X191" s="95">
        <v>63.169155872774866</v>
      </c>
      <c r="Y191" s="95">
        <v>51.179202000000004</v>
      </c>
      <c r="Z191" s="95">
        <v>330.72945788890263</v>
      </c>
      <c r="AA191" s="95">
        <v>84.040087364900046</v>
      </c>
      <c r="AB191" s="95">
        <v>16.066992482010519</v>
      </c>
      <c r="AC191" s="95">
        <v>0</v>
      </c>
      <c r="AD191" s="95">
        <v>0</v>
      </c>
      <c r="AE191" s="95">
        <v>0</v>
      </c>
      <c r="AF191" s="95">
        <v>-2.4112871430440497</v>
      </c>
      <c r="AG191" s="95">
        <v>0</v>
      </c>
      <c r="AH191" s="95">
        <v>-18.368484259216217</v>
      </c>
      <c r="AI191" s="95">
        <v>0</v>
      </c>
      <c r="AJ191" s="95">
        <v>0</v>
      </c>
      <c r="AK191" s="95">
        <v>0.25410523725748818</v>
      </c>
      <c r="AL191" s="95">
        <v>699.32588096865288</v>
      </c>
      <c r="AM191" s="95">
        <v>0</v>
      </c>
      <c r="AN191" s="95">
        <v>0</v>
      </c>
      <c r="AO191" s="95">
        <v>0</v>
      </c>
      <c r="AP191" s="95">
        <v>0</v>
      </c>
      <c r="AQ191" s="95">
        <v>0</v>
      </c>
      <c r="AR191" s="95">
        <v>77.584487872596327</v>
      </c>
      <c r="AS191" s="95">
        <v>6.9759179999290621</v>
      </c>
      <c r="AT191" s="95">
        <v>6.9759179999290621</v>
      </c>
      <c r="AU191" s="95">
        <v>0</v>
      </c>
      <c r="AV191" s="95">
        <v>0</v>
      </c>
      <c r="AW191" s="95">
        <v>50.231785051062339</v>
      </c>
      <c r="AX191" s="95">
        <v>2.5946484305671884</v>
      </c>
      <c r="AY191" s="95">
        <v>19.848806925206315</v>
      </c>
      <c r="AZ191" s="95">
        <v>27.788329695288837</v>
      </c>
      <c r="BA191" s="95">
        <v>0</v>
      </c>
      <c r="BB191" s="95">
        <v>20.376784821604936</v>
      </c>
      <c r="BC191" s="95">
        <v>0</v>
      </c>
      <c r="BD191" s="95">
        <v>0</v>
      </c>
      <c r="BE191" s="95">
        <v>20.376784821604936</v>
      </c>
      <c r="BF191" s="95">
        <v>0</v>
      </c>
      <c r="BG191" s="95">
        <v>77.584487872596327</v>
      </c>
      <c r="BH191" s="95">
        <v>-6.455599492303719</v>
      </c>
      <c r="BI191" s="95">
        <v>-0.52062207727213128</v>
      </c>
      <c r="BJ191" s="95">
        <v>-0.24621576587828944</v>
      </c>
    </row>
    <row r="192" spans="1:62" x14ac:dyDescent="0.35">
      <c r="A192" s="95" t="s">
        <v>10457</v>
      </c>
      <c r="B192" s="95" t="s">
        <v>10430</v>
      </c>
      <c r="C192" s="95" t="s">
        <v>10432</v>
      </c>
      <c r="D192" s="95" t="s">
        <v>10153</v>
      </c>
      <c r="E192" s="95" t="s">
        <v>10653</v>
      </c>
      <c r="F192" s="122">
        <v>659.88956038144397</v>
      </c>
      <c r="G192" s="123">
        <v>-9.9645408189997786E-2</v>
      </c>
      <c r="H192" s="95">
        <v>35</v>
      </c>
      <c r="I192" s="95">
        <v>751.56929372097738</v>
      </c>
      <c r="J192" s="95">
        <v>41.44728177447513</v>
      </c>
      <c r="K192" s="95">
        <v>365.44706588759436</v>
      </c>
      <c r="L192" s="95">
        <v>280.91384996680165</v>
      </c>
      <c r="M192" s="95">
        <v>73.815739047275997</v>
      </c>
      <c r="N192" s="95">
        <v>11.285105791662057</v>
      </c>
      <c r="O192" s="95">
        <v>10.047923122041528</v>
      </c>
      <c r="P192" s="95">
        <v>0.64663848349947417</v>
      </c>
      <c r="Q192" s="95">
        <v>0.59054418612105819</v>
      </c>
      <c r="R192" s="95">
        <v>0</v>
      </c>
      <c r="S192" s="95">
        <v>0</v>
      </c>
      <c r="T192" s="95">
        <v>0</v>
      </c>
      <c r="U192" s="95">
        <v>0</v>
      </c>
      <c r="V192" s="95">
        <v>557.48049069229432</v>
      </c>
      <c r="W192" s="95">
        <v>170.20797784207534</v>
      </c>
      <c r="X192" s="95">
        <v>63.169155872774866</v>
      </c>
      <c r="Y192" s="95">
        <v>53.427383999999996</v>
      </c>
      <c r="Z192" s="95">
        <v>270.67597297744408</v>
      </c>
      <c r="AA192" s="95">
        <v>102.40906968914965</v>
      </c>
      <c r="AB192" s="95">
        <v>16.067490547043981</v>
      </c>
      <c r="AC192" s="95">
        <v>0</v>
      </c>
      <c r="AD192" s="95">
        <v>0</v>
      </c>
      <c r="AE192" s="95">
        <v>0</v>
      </c>
      <c r="AF192" s="95">
        <v>-2.4112871430440497</v>
      </c>
      <c r="AG192" s="95">
        <v>0</v>
      </c>
      <c r="AH192" s="95">
        <v>0</v>
      </c>
      <c r="AI192" s="95">
        <v>0</v>
      </c>
      <c r="AJ192" s="95">
        <v>0</v>
      </c>
      <c r="AK192" s="95">
        <v>0.3783456232285663</v>
      </c>
      <c r="AL192" s="95">
        <v>659.88956038144397</v>
      </c>
      <c r="AM192" s="95">
        <v>0</v>
      </c>
      <c r="AN192" s="95">
        <v>0</v>
      </c>
      <c r="AO192" s="95">
        <v>0</v>
      </c>
      <c r="AP192" s="95">
        <v>0</v>
      </c>
      <c r="AQ192" s="95">
        <v>0</v>
      </c>
      <c r="AR192" s="95">
        <v>142.33007806206655</v>
      </c>
      <c r="AS192" s="95">
        <v>6.9746292541540615</v>
      </c>
      <c r="AT192" s="95">
        <v>6.9746292541540615</v>
      </c>
      <c r="AU192" s="95">
        <v>0</v>
      </c>
      <c r="AV192" s="95">
        <v>0</v>
      </c>
      <c r="AW192" s="95">
        <v>50.411451774139259</v>
      </c>
      <c r="AX192" s="95">
        <v>2.5946484305671884</v>
      </c>
      <c r="AY192" s="95">
        <v>19.923668059821697</v>
      </c>
      <c r="AZ192" s="95">
        <v>27.893135283750375</v>
      </c>
      <c r="BA192" s="95">
        <v>0</v>
      </c>
      <c r="BB192" s="95">
        <v>84.943997033773215</v>
      </c>
      <c r="BC192" s="95">
        <v>0</v>
      </c>
      <c r="BD192" s="95">
        <v>0</v>
      </c>
      <c r="BE192" s="95">
        <v>84.943997033773215</v>
      </c>
      <c r="BF192" s="95">
        <v>0</v>
      </c>
      <c r="BG192" s="95">
        <v>142.33007806206655</v>
      </c>
      <c r="BH192" s="95">
        <v>39.921008372916901</v>
      </c>
      <c r="BI192" s="95">
        <v>-0.24292870874803008</v>
      </c>
      <c r="BJ192" s="95">
        <v>-9.9645408189997786E-2</v>
      </c>
    </row>
    <row r="193" spans="1:62" x14ac:dyDescent="0.35">
      <c r="A193" s="95" t="s">
        <v>10457</v>
      </c>
      <c r="B193" s="95" t="s">
        <v>10430</v>
      </c>
      <c r="C193" s="95" t="s">
        <v>10432</v>
      </c>
      <c r="D193" s="95" t="s">
        <v>10154</v>
      </c>
      <c r="E193" s="95" t="s">
        <v>10654</v>
      </c>
      <c r="F193" s="122">
        <v>716.98678036254455</v>
      </c>
      <c r="G193" s="123">
        <v>-0.12652643212128822</v>
      </c>
      <c r="H193" s="95">
        <v>35</v>
      </c>
      <c r="I193" s="95">
        <v>747.30719340474661</v>
      </c>
      <c r="J193" s="95">
        <v>40.891199659094362</v>
      </c>
      <c r="K193" s="95">
        <v>365.44706588759436</v>
      </c>
      <c r="L193" s="95">
        <v>281.18873833614464</v>
      </c>
      <c r="M193" s="95">
        <v>73.638937584034906</v>
      </c>
      <c r="N193" s="95">
        <v>11.187018885560162</v>
      </c>
      <c r="O193" s="95">
        <v>10.047923122041528</v>
      </c>
      <c r="P193" s="95">
        <v>0</v>
      </c>
      <c r="Q193" s="95">
        <v>1.139095763518637</v>
      </c>
      <c r="R193" s="95">
        <v>0</v>
      </c>
      <c r="S193" s="95">
        <v>0</v>
      </c>
      <c r="T193" s="95">
        <v>0</v>
      </c>
      <c r="U193" s="95">
        <v>0</v>
      </c>
      <c r="V193" s="95">
        <v>614.58103110695129</v>
      </c>
      <c r="W193" s="95">
        <v>170.20797784207534</v>
      </c>
      <c r="X193" s="95">
        <v>63.169155872774866</v>
      </c>
      <c r="Y193" s="95">
        <v>46.286100000000005</v>
      </c>
      <c r="Z193" s="95">
        <v>334.91779739210102</v>
      </c>
      <c r="AA193" s="95">
        <v>102.40574925559326</v>
      </c>
      <c r="AB193" s="95">
        <v>16.064170113487581</v>
      </c>
      <c r="AC193" s="95">
        <v>0</v>
      </c>
      <c r="AD193" s="95">
        <v>0</v>
      </c>
      <c r="AE193" s="95">
        <v>0</v>
      </c>
      <c r="AF193" s="95">
        <v>-2.4112871430440497</v>
      </c>
      <c r="AG193" s="95">
        <v>0</v>
      </c>
      <c r="AH193" s="95">
        <v>0</v>
      </c>
      <c r="AI193" s="95">
        <v>0</v>
      </c>
      <c r="AJ193" s="95">
        <v>0</v>
      </c>
      <c r="AK193" s="95">
        <v>0.30576383235825166</v>
      </c>
      <c r="AL193" s="95">
        <v>716.98678036254455</v>
      </c>
      <c r="AM193" s="95">
        <v>0</v>
      </c>
      <c r="AN193" s="95">
        <v>0</v>
      </c>
      <c r="AO193" s="95">
        <v>0</v>
      </c>
      <c r="AP193" s="95">
        <v>0</v>
      </c>
      <c r="AQ193" s="95">
        <v>0</v>
      </c>
      <c r="AR193" s="95">
        <v>181.60576745029181</v>
      </c>
      <c r="AS193" s="95">
        <v>6.9788576224540613</v>
      </c>
      <c r="AT193" s="95">
        <v>6.9788576224540613</v>
      </c>
      <c r="AU193" s="95">
        <v>0</v>
      </c>
      <c r="AV193" s="95">
        <v>0</v>
      </c>
      <c r="AW193" s="95">
        <v>48.640167682913578</v>
      </c>
      <c r="AX193" s="95">
        <v>2.5946484305671884</v>
      </c>
      <c r="AY193" s="95">
        <v>19.185633021810997</v>
      </c>
      <c r="AZ193" s="95">
        <v>26.859886230535395</v>
      </c>
      <c r="BA193" s="95">
        <v>0</v>
      </c>
      <c r="BB193" s="95">
        <v>125.98674214492418</v>
      </c>
      <c r="BC193" s="95">
        <v>0</v>
      </c>
      <c r="BD193" s="95">
        <v>0</v>
      </c>
      <c r="BE193" s="95">
        <v>125.98674214492418</v>
      </c>
      <c r="BF193" s="95">
        <v>0</v>
      </c>
      <c r="BG193" s="95">
        <v>181.60576745029181</v>
      </c>
      <c r="BH193" s="95">
        <v>79.200018194698544</v>
      </c>
      <c r="BI193" s="95">
        <v>-0.27086580618824424</v>
      </c>
      <c r="BJ193" s="95">
        <v>-0.12652643212128822</v>
      </c>
    </row>
    <row r="194" spans="1:62" x14ac:dyDescent="0.35">
      <c r="A194" s="95" t="s">
        <v>10457</v>
      </c>
      <c r="B194" s="95" t="s">
        <v>10430</v>
      </c>
      <c r="C194" s="95" t="s">
        <v>10432</v>
      </c>
      <c r="D194" s="95" t="s">
        <v>10155</v>
      </c>
      <c r="E194" s="95" t="s">
        <v>10655</v>
      </c>
      <c r="F194" s="122">
        <v>670.59781066222729</v>
      </c>
      <c r="G194" s="123">
        <v>0.40498483310573291</v>
      </c>
      <c r="H194" s="95">
        <v>35</v>
      </c>
      <c r="I194" s="95">
        <v>752.12785655970504</v>
      </c>
      <c r="J194" s="95">
        <v>41.064502593453142</v>
      </c>
      <c r="K194" s="95">
        <v>365.44706588759436</v>
      </c>
      <c r="L194" s="95">
        <v>282.94756384729021</v>
      </c>
      <c r="M194" s="95">
        <v>73.093716143025247</v>
      </c>
      <c r="N194" s="95">
        <v>9.9734148154243076</v>
      </c>
      <c r="O194" s="95">
        <v>9.9734148154243076</v>
      </c>
      <c r="P194" s="95">
        <v>0</v>
      </c>
      <c r="Q194" s="95">
        <v>0</v>
      </c>
      <c r="R194" s="95">
        <v>249743.90744365376</v>
      </c>
      <c r="S194" s="95">
        <v>0</v>
      </c>
      <c r="T194" s="95">
        <v>0</v>
      </c>
      <c r="U194" s="95">
        <v>0</v>
      </c>
      <c r="V194" s="95">
        <v>884.6457353024515</v>
      </c>
      <c r="W194" s="95">
        <v>170.20797784207534</v>
      </c>
      <c r="X194" s="95">
        <v>63.169155872774866</v>
      </c>
      <c r="Y194" s="95">
        <v>26.184707999999993</v>
      </c>
      <c r="Z194" s="95">
        <v>625.08389358760132</v>
      </c>
      <c r="AA194" s="95">
        <v>-214.04792464022421</v>
      </c>
      <c r="AB194" s="95">
        <v>-17.83489481894668</v>
      </c>
      <c r="AC194" s="95">
        <v>0</v>
      </c>
      <c r="AD194" s="95">
        <v>0</v>
      </c>
      <c r="AE194" s="95">
        <v>-39.032887075215008</v>
      </c>
      <c r="AF194" s="95">
        <v>-55.352690540058809</v>
      </c>
      <c r="AG194" s="95">
        <v>-190.58031849115343</v>
      </c>
      <c r="AH194" s="95">
        <v>0</v>
      </c>
      <c r="AI194" s="95">
        <v>0</v>
      </c>
      <c r="AJ194" s="95">
        <v>0</v>
      </c>
      <c r="AK194" s="95">
        <v>-0.34243071503845557</v>
      </c>
      <c r="AL194" s="95">
        <v>670.59781066222729</v>
      </c>
      <c r="AM194" s="95">
        <v>56.867781894161688</v>
      </c>
      <c r="AN194" s="95">
        <v>17.83489481894668</v>
      </c>
      <c r="AO194" s="95">
        <v>0</v>
      </c>
      <c r="AP194" s="95">
        <v>0</v>
      </c>
      <c r="AQ194" s="95">
        <v>39.032887075215008</v>
      </c>
      <c r="AR194" s="95">
        <v>460.75012948532742</v>
      </c>
      <c r="AS194" s="95">
        <v>6.991897090654061</v>
      </c>
      <c r="AT194" s="95">
        <v>6.991897090654061</v>
      </c>
      <c r="AU194" s="95">
        <v>0</v>
      </c>
      <c r="AV194" s="95">
        <v>0</v>
      </c>
      <c r="AW194" s="95">
        <v>114.95526082266986</v>
      </c>
      <c r="AX194" s="95">
        <v>68.797011985029002</v>
      </c>
      <c r="AY194" s="95">
        <v>19.232603682350362</v>
      </c>
      <c r="AZ194" s="95">
        <v>26.925645155290503</v>
      </c>
      <c r="BA194" s="95">
        <v>0</v>
      </c>
      <c r="BB194" s="95">
        <v>338.80297157200351</v>
      </c>
      <c r="BC194" s="95">
        <v>0</v>
      </c>
      <c r="BD194" s="95">
        <v>0</v>
      </c>
      <c r="BE194" s="95">
        <v>338.80297157200351</v>
      </c>
      <c r="BF194" s="95">
        <v>0</v>
      </c>
      <c r="BG194" s="95">
        <v>517.6179113794891</v>
      </c>
      <c r="BH194" s="95">
        <v>731.66583601971331</v>
      </c>
      <c r="BI194" s="95">
        <v>0.43447278872184153</v>
      </c>
      <c r="BJ194" s="95">
        <v>0.40498483310573291</v>
      </c>
    </row>
    <row r="195" spans="1:62" x14ac:dyDescent="0.35">
      <c r="A195" s="95" t="s">
        <v>10457</v>
      </c>
      <c r="B195" s="95" t="s">
        <v>10430</v>
      </c>
      <c r="C195" s="95" t="s">
        <v>10432</v>
      </c>
      <c r="D195" s="95" t="s">
        <v>10156</v>
      </c>
      <c r="E195" s="95" t="s">
        <v>10656</v>
      </c>
      <c r="F195" s="125">
        <v>1547.2199719879579</v>
      </c>
      <c r="G195" s="123">
        <v>5.0328516543879841E-2</v>
      </c>
      <c r="H195" s="95">
        <v>35</v>
      </c>
      <c r="I195" s="95">
        <v>409.28078045776101</v>
      </c>
      <c r="J195" s="95">
        <v>35.621700651273173</v>
      </c>
      <c r="K195" s="95">
        <v>365.44706588759436</v>
      </c>
      <c r="L195" s="95">
        <v>282.94756384729021</v>
      </c>
      <c r="M195" s="95">
        <v>73.093716143025247</v>
      </c>
      <c r="N195" s="95">
        <v>9.9734148154243076</v>
      </c>
      <c r="O195" s="95">
        <v>9.9734148154243076</v>
      </c>
      <c r="P195" s="95">
        <v>0</v>
      </c>
      <c r="Q195" s="95">
        <v>0</v>
      </c>
      <c r="R195" s="95">
        <v>249743.90744365376</v>
      </c>
      <c r="S195" s="95">
        <v>0</v>
      </c>
      <c r="T195" s="95">
        <v>0</v>
      </c>
      <c r="U195" s="95">
        <v>0</v>
      </c>
      <c r="V195" s="95">
        <v>1769.6236317830194</v>
      </c>
      <c r="W195" s="95">
        <v>170.20797784207534</v>
      </c>
      <c r="X195" s="95">
        <v>63.169155872774866</v>
      </c>
      <c r="Y195" s="95">
        <v>26.184707999999993</v>
      </c>
      <c r="Z195" s="95">
        <v>1510.0617900681693</v>
      </c>
      <c r="AA195" s="95">
        <v>-222.40365979506146</v>
      </c>
      <c r="AB195" s="95">
        <v>-18.38638429144126</v>
      </c>
      <c r="AC195" s="95">
        <v>0</v>
      </c>
      <c r="AD195" s="95">
        <v>0</v>
      </c>
      <c r="AE195" s="95">
        <v>-40.046554427419416</v>
      </c>
      <c r="AF195" s="95">
        <v>-55.352690540058809</v>
      </c>
      <c r="AG195" s="95">
        <v>-197.37089682129192</v>
      </c>
      <c r="AH195" s="95">
        <v>0</v>
      </c>
      <c r="AI195" s="95">
        <v>0</v>
      </c>
      <c r="AJ195" s="95">
        <v>0</v>
      </c>
      <c r="AK195" s="95">
        <v>-0.14728116508730507</v>
      </c>
      <c r="AL195" s="95">
        <v>1547.2199719879579</v>
      </c>
      <c r="AM195" s="95">
        <v>58.432938718860676</v>
      </c>
      <c r="AN195" s="95">
        <v>18.38638429144126</v>
      </c>
      <c r="AO195" s="95">
        <v>0</v>
      </c>
      <c r="AP195" s="95">
        <v>0</v>
      </c>
      <c r="AQ195" s="95">
        <v>40.046554427419416</v>
      </c>
      <c r="AR195" s="95">
        <v>1142.0944775114644</v>
      </c>
      <c r="AS195" s="95">
        <v>6.991897090654061</v>
      </c>
      <c r="AT195" s="95">
        <v>6.991897090654061</v>
      </c>
      <c r="AU195" s="95">
        <v>0</v>
      </c>
      <c r="AV195" s="95">
        <v>0</v>
      </c>
      <c r="AW195" s="95">
        <v>141.33653394212797</v>
      </c>
      <c r="AX195" s="95">
        <v>68.797011985029002</v>
      </c>
      <c r="AY195" s="95">
        <v>30.224800815457908</v>
      </c>
      <c r="AZ195" s="95">
        <v>42.314721141641066</v>
      </c>
      <c r="BA195" s="95">
        <v>0</v>
      </c>
      <c r="BB195" s="95">
        <v>993.76604647868237</v>
      </c>
      <c r="BC195" s="95">
        <v>0</v>
      </c>
      <c r="BD195" s="95">
        <v>0</v>
      </c>
      <c r="BE195" s="95">
        <v>993.76604647868237</v>
      </c>
      <c r="BF195" s="95">
        <v>0</v>
      </c>
      <c r="BG195" s="95">
        <v>1200.5274162303251</v>
      </c>
      <c r="BH195" s="95">
        <v>1422.9310760253866</v>
      </c>
      <c r="BI195" s="95">
        <v>5.1566953398444679E-2</v>
      </c>
      <c r="BJ195" s="95">
        <v>5.0328516543879841E-2</v>
      </c>
    </row>
    <row r="196" spans="1:62" x14ac:dyDescent="0.35">
      <c r="A196" s="95" t="s">
        <v>10457</v>
      </c>
      <c r="B196" s="95" t="s">
        <v>10430</v>
      </c>
      <c r="C196" s="95" t="s">
        <v>10622</v>
      </c>
      <c r="D196" s="95" t="s">
        <v>9784</v>
      </c>
      <c r="E196" s="95" t="s">
        <v>10657</v>
      </c>
      <c r="F196" s="122">
        <v>659.88956038144397</v>
      </c>
      <c r="G196" s="123">
        <v>-9.9645408189997786E-2</v>
      </c>
      <c r="H196" s="95">
        <v>35</v>
      </c>
      <c r="I196" s="95">
        <v>751.56929372097738</v>
      </c>
      <c r="J196" s="95">
        <v>41.44728177447513</v>
      </c>
      <c r="K196" s="95">
        <v>365.44706588759436</v>
      </c>
      <c r="L196" s="95">
        <v>280.91384996680165</v>
      </c>
      <c r="M196" s="95">
        <v>73.815739047275997</v>
      </c>
      <c r="N196" s="95">
        <v>11.285105791662057</v>
      </c>
      <c r="O196" s="95">
        <v>10.047923122041528</v>
      </c>
      <c r="P196" s="95">
        <v>0.64663848349947417</v>
      </c>
      <c r="Q196" s="95">
        <v>0.59054418612105819</v>
      </c>
      <c r="R196" s="95">
        <v>0</v>
      </c>
      <c r="S196" s="95">
        <v>0</v>
      </c>
      <c r="T196" s="95">
        <v>0</v>
      </c>
      <c r="U196" s="95">
        <v>0</v>
      </c>
      <c r="V196" s="95">
        <v>557.48049069229432</v>
      </c>
      <c r="W196" s="95">
        <v>170.20797784207534</v>
      </c>
      <c r="X196" s="95">
        <v>63.169155872774866</v>
      </c>
      <c r="Y196" s="95">
        <v>53.427383999999996</v>
      </c>
      <c r="Z196" s="95">
        <v>270.67597297744408</v>
      </c>
      <c r="AA196" s="95">
        <v>102.40906968914965</v>
      </c>
      <c r="AB196" s="95">
        <v>16.067490547043981</v>
      </c>
      <c r="AC196" s="95">
        <v>0</v>
      </c>
      <c r="AD196" s="95">
        <v>0</v>
      </c>
      <c r="AE196" s="95">
        <v>0</v>
      </c>
      <c r="AF196" s="95">
        <v>-2.4112871430440497</v>
      </c>
      <c r="AG196" s="95">
        <v>0</v>
      </c>
      <c r="AH196" s="95">
        <v>0</v>
      </c>
      <c r="AI196" s="95">
        <v>0</v>
      </c>
      <c r="AJ196" s="95">
        <v>0</v>
      </c>
      <c r="AK196" s="95">
        <v>0.3783456232285663</v>
      </c>
      <c r="AL196" s="95">
        <v>659.88956038144397</v>
      </c>
      <c r="AM196" s="95">
        <v>0</v>
      </c>
      <c r="AN196" s="95">
        <v>0</v>
      </c>
      <c r="AO196" s="95">
        <v>0</v>
      </c>
      <c r="AP196" s="95">
        <v>0</v>
      </c>
      <c r="AQ196" s="95">
        <v>0</v>
      </c>
      <c r="AR196" s="95">
        <v>142.33007806206655</v>
      </c>
      <c r="AS196" s="95">
        <v>6.9746292541540615</v>
      </c>
      <c r="AT196" s="95">
        <v>6.9746292541540615</v>
      </c>
      <c r="AU196" s="95">
        <v>0</v>
      </c>
      <c r="AV196" s="95">
        <v>0</v>
      </c>
      <c r="AW196" s="95">
        <v>50.411451774139259</v>
      </c>
      <c r="AX196" s="95">
        <v>2.5946484305671884</v>
      </c>
      <c r="AY196" s="95">
        <v>19.923668059821697</v>
      </c>
      <c r="AZ196" s="95">
        <v>27.893135283750375</v>
      </c>
      <c r="BA196" s="95">
        <v>0</v>
      </c>
      <c r="BB196" s="95">
        <v>84.943997033773215</v>
      </c>
      <c r="BC196" s="95">
        <v>0</v>
      </c>
      <c r="BD196" s="95">
        <v>0</v>
      </c>
      <c r="BE196" s="95">
        <v>84.943997033773215</v>
      </c>
      <c r="BF196" s="95">
        <v>0</v>
      </c>
      <c r="BG196" s="95">
        <v>142.33007806206655</v>
      </c>
      <c r="BH196" s="95">
        <v>39.921008372916901</v>
      </c>
      <c r="BI196" s="95">
        <v>-0.24292870874803008</v>
      </c>
      <c r="BJ196" s="95">
        <v>-9.9645408189997786E-2</v>
      </c>
    </row>
    <row r="197" spans="1:62" x14ac:dyDescent="0.35">
      <c r="A197" s="95" t="s">
        <v>10457</v>
      </c>
      <c r="B197" s="95" t="s">
        <v>10430</v>
      </c>
      <c r="C197" s="95" t="s">
        <v>10434</v>
      </c>
      <c r="D197" s="95" t="s">
        <v>10150</v>
      </c>
      <c r="E197" s="95" t="s">
        <v>10658</v>
      </c>
      <c r="F197" s="125">
        <v>868.03035739664415</v>
      </c>
      <c r="G197" s="123">
        <v>-0.27885725223156232</v>
      </c>
      <c r="H197" s="95">
        <v>35</v>
      </c>
      <c r="I197" s="95">
        <v>10</v>
      </c>
      <c r="J197" s="95">
        <v>5.1218974713806986</v>
      </c>
      <c r="K197" s="95">
        <v>100.06919407624923</v>
      </c>
      <c r="L197" s="95">
        <v>77.138702590808833</v>
      </c>
      <c r="M197" s="95">
        <v>20.239190404795021</v>
      </c>
      <c r="N197" s="95">
        <v>3.2589299987907903</v>
      </c>
      <c r="O197" s="95">
        <v>2.9467162897778638</v>
      </c>
      <c r="P197" s="95">
        <v>0.15050689484541147</v>
      </c>
      <c r="Q197" s="95">
        <v>0.16170681416751495</v>
      </c>
      <c r="R197" s="95">
        <v>0</v>
      </c>
      <c r="S197" s="95">
        <v>12151.962624165772</v>
      </c>
      <c r="T197" s="95">
        <v>0</v>
      </c>
      <c r="U197" s="95">
        <v>0</v>
      </c>
      <c r="V197" s="95">
        <v>662.59895212174229</v>
      </c>
      <c r="W197" s="95">
        <v>170.20797784207534</v>
      </c>
      <c r="X197" s="95">
        <v>63.169155872774866</v>
      </c>
      <c r="Y197" s="95">
        <v>114.55935299999999</v>
      </c>
      <c r="Z197" s="95">
        <v>314.66246540689212</v>
      </c>
      <c r="AA197" s="95">
        <v>205.43140527490186</v>
      </c>
      <c r="AB197" s="95">
        <v>0</v>
      </c>
      <c r="AC197" s="95">
        <v>0</v>
      </c>
      <c r="AD197" s="95">
        <v>0</v>
      </c>
      <c r="AE197" s="95">
        <v>-41.25588342857143</v>
      </c>
      <c r="AF197" s="95">
        <v>-5.775577581676373</v>
      </c>
      <c r="AG197" s="95">
        <v>0</v>
      </c>
      <c r="AH197" s="95">
        <v>0</v>
      </c>
      <c r="AI197" s="95">
        <v>0</v>
      </c>
      <c r="AJ197" s="95">
        <v>0</v>
      </c>
      <c r="AK197" s="95">
        <v>0.65286275885894796</v>
      </c>
      <c r="AL197" s="95">
        <v>868.03035739664415</v>
      </c>
      <c r="AM197" s="95">
        <v>41.25588342857143</v>
      </c>
      <c r="AN197" s="95">
        <v>0</v>
      </c>
      <c r="AO197" s="95">
        <v>0</v>
      </c>
      <c r="AP197" s="95">
        <v>0</v>
      </c>
      <c r="AQ197" s="95">
        <v>41.25588342857143</v>
      </c>
      <c r="AR197" s="95">
        <v>71.781426936013347</v>
      </c>
      <c r="AS197" s="95">
        <v>11.655098898380791</v>
      </c>
      <c r="AT197" s="95">
        <v>11.655098898380791</v>
      </c>
      <c r="AU197" s="95">
        <v>0</v>
      </c>
      <c r="AV197" s="95">
        <v>0</v>
      </c>
      <c r="AW197" s="95">
        <v>5.0789126801947626</v>
      </c>
      <c r="AX197" s="95">
        <v>5.0789126801947626</v>
      </c>
      <c r="AY197" s="95">
        <v>0</v>
      </c>
      <c r="AZ197" s="95">
        <v>0</v>
      </c>
      <c r="BA197" s="95">
        <v>0</v>
      </c>
      <c r="BB197" s="95">
        <v>55.047415357437792</v>
      </c>
      <c r="BC197" s="95">
        <v>0</v>
      </c>
      <c r="BD197" s="95">
        <v>0</v>
      </c>
      <c r="BE197" s="95">
        <v>55.047415357437792</v>
      </c>
      <c r="BF197" s="95">
        <v>0</v>
      </c>
      <c r="BG197" s="95">
        <v>113.03731036458478</v>
      </c>
      <c r="BH197" s="95">
        <v>-92.394094910317079</v>
      </c>
      <c r="BI197" s="95">
        <v>-0.76925781409677907</v>
      </c>
      <c r="BJ197" s="95">
        <v>-0.27885725223156232</v>
      </c>
    </row>
    <row r="198" spans="1:62" x14ac:dyDescent="0.35">
      <c r="A198" s="95" t="s">
        <v>10457</v>
      </c>
      <c r="B198" s="95" t="s">
        <v>10430</v>
      </c>
      <c r="C198" s="95" t="s">
        <v>10434</v>
      </c>
      <c r="D198" s="95" t="s">
        <v>10151</v>
      </c>
      <c r="E198" s="95" t="s">
        <v>10659</v>
      </c>
      <c r="F198" s="125">
        <v>1108.7744488724784</v>
      </c>
      <c r="G198" s="123">
        <v>-0.47828225489879223</v>
      </c>
      <c r="H198" s="95">
        <v>35</v>
      </c>
      <c r="I198" s="95">
        <v>10</v>
      </c>
      <c r="J198" s="95">
        <v>5.1218974713806986</v>
      </c>
      <c r="K198" s="95">
        <v>100.06919407624923</v>
      </c>
      <c r="L198" s="95">
        <v>77.138702590808833</v>
      </c>
      <c r="M198" s="95">
        <v>20.239190404795021</v>
      </c>
      <c r="N198" s="95">
        <v>3.2589299987907903</v>
      </c>
      <c r="O198" s="95">
        <v>2.9467162897778638</v>
      </c>
      <c r="P198" s="95">
        <v>0.15050689484541147</v>
      </c>
      <c r="Q198" s="95">
        <v>0.16170681416751495</v>
      </c>
      <c r="R198" s="95">
        <v>0</v>
      </c>
      <c r="S198" s="95">
        <v>0</v>
      </c>
      <c r="T198" s="95">
        <v>3037.9906560414429</v>
      </c>
      <c r="U198" s="95">
        <v>0</v>
      </c>
      <c r="V198" s="95">
        <v>662.59895212174229</v>
      </c>
      <c r="W198" s="95">
        <v>170.20797784207534</v>
      </c>
      <c r="X198" s="95">
        <v>63.169155872774866</v>
      </c>
      <c r="Y198" s="95">
        <v>114.55935299999999</v>
      </c>
      <c r="Z198" s="95">
        <v>314.66246540689212</v>
      </c>
      <c r="AA198" s="95">
        <v>446.1754967507361</v>
      </c>
      <c r="AB198" s="95">
        <v>0</v>
      </c>
      <c r="AC198" s="95">
        <v>173.1699470511887</v>
      </c>
      <c r="AD198" s="95">
        <v>68.973638141527843</v>
      </c>
      <c r="AE198" s="95">
        <v>0</v>
      </c>
      <c r="AF198" s="95">
        <v>-5.775577581676373</v>
      </c>
      <c r="AG198" s="95">
        <v>0</v>
      </c>
      <c r="AH198" s="95">
        <v>-42.655377145453635</v>
      </c>
      <c r="AI198" s="95">
        <v>0</v>
      </c>
      <c r="AJ198" s="95">
        <v>0</v>
      </c>
      <c r="AK198" s="95">
        <v>1.4179495357788658</v>
      </c>
      <c r="AL198" s="95">
        <v>1108.7744488724784</v>
      </c>
      <c r="AM198" s="95">
        <v>0</v>
      </c>
      <c r="AN198" s="95">
        <v>0</v>
      </c>
      <c r="AO198" s="95">
        <v>0</v>
      </c>
      <c r="AP198" s="95">
        <v>0</v>
      </c>
      <c r="AQ198" s="95">
        <v>0</v>
      </c>
      <c r="AR198" s="95">
        <v>65.530818576733623</v>
      </c>
      <c r="AS198" s="95">
        <v>11.655098898380791</v>
      </c>
      <c r="AT198" s="95">
        <v>11.655098898380791</v>
      </c>
      <c r="AU198" s="95">
        <v>0</v>
      </c>
      <c r="AV198" s="95">
        <v>0</v>
      </c>
      <c r="AW198" s="95">
        <v>5.0789126801947626</v>
      </c>
      <c r="AX198" s="95">
        <v>5.0789126801947626</v>
      </c>
      <c r="AY198" s="95">
        <v>0</v>
      </c>
      <c r="AZ198" s="95">
        <v>0</v>
      </c>
      <c r="BA198" s="95">
        <v>0</v>
      </c>
      <c r="BB198" s="95">
        <v>48.796806998158068</v>
      </c>
      <c r="BC198" s="95">
        <v>0</v>
      </c>
      <c r="BD198" s="95">
        <v>0</v>
      </c>
      <c r="BE198" s="95">
        <v>48.796806998158068</v>
      </c>
      <c r="BF198" s="95">
        <v>0</v>
      </c>
      <c r="BG198" s="95">
        <v>65.530818576733623</v>
      </c>
      <c r="BH198" s="95">
        <v>-380.64467817400248</v>
      </c>
      <c r="BI198" s="95">
        <v>-1.6853206272796182</v>
      </c>
      <c r="BJ198" s="95">
        <v>-0.47828225489879223</v>
      </c>
    </row>
    <row r="199" spans="1:62" x14ac:dyDescent="0.35">
      <c r="A199" s="95" t="s">
        <v>10457</v>
      </c>
      <c r="B199" s="95" t="s">
        <v>10430</v>
      </c>
      <c r="C199" s="95" t="s">
        <v>10434</v>
      </c>
      <c r="D199" s="95" t="s">
        <v>10152</v>
      </c>
      <c r="E199" s="95" t="s">
        <v>10660</v>
      </c>
      <c r="F199" s="125">
        <v>842.20556990247223</v>
      </c>
      <c r="G199" s="123">
        <v>-0.3028938213243334</v>
      </c>
      <c r="H199" s="95">
        <v>35</v>
      </c>
      <c r="I199" s="95">
        <v>10</v>
      </c>
      <c r="J199" s="95">
        <v>5.1218974713806986</v>
      </c>
      <c r="K199" s="95">
        <v>100.06919407624923</v>
      </c>
      <c r="L199" s="95">
        <v>77.138702590808833</v>
      </c>
      <c r="M199" s="95">
        <v>20.239190404795021</v>
      </c>
      <c r="N199" s="95">
        <v>3.2589299987907903</v>
      </c>
      <c r="O199" s="95">
        <v>2.9467162897778638</v>
      </c>
      <c r="P199" s="95">
        <v>0.15050689484541147</v>
      </c>
      <c r="Q199" s="95">
        <v>0.16170681416751495</v>
      </c>
      <c r="R199" s="95">
        <v>0</v>
      </c>
      <c r="S199" s="95">
        <v>0</v>
      </c>
      <c r="T199" s="95">
        <v>0</v>
      </c>
      <c r="U199" s="95">
        <v>3037990.6560414429</v>
      </c>
      <c r="V199" s="95">
        <v>662.59895212174229</v>
      </c>
      <c r="W199" s="95">
        <v>170.20797784207534</v>
      </c>
      <c r="X199" s="95">
        <v>63.169155872774866</v>
      </c>
      <c r="Y199" s="95">
        <v>114.55935299999999</v>
      </c>
      <c r="Z199" s="95">
        <v>314.66246540689212</v>
      </c>
      <c r="AA199" s="95">
        <v>179.60661778072995</v>
      </c>
      <c r="AB199" s="95">
        <v>0</v>
      </c>
      <c r="AC199" s="95">
        <v>0</v>
      </c>
      <c r="AD199" s="95">
        <v>0</v>
      </c>
      <c r="AE199" s="95">
        <v>0</v>
      </c>
      <c r="AF199" s="95">
        <v>-5.775577581676373</v>
      </c>
      <c r="AG199" s="95">
        <v>0</v>
      </c>
      <c r="AH199" s="95">
        <v>-67.080670922743508</v>
      </c>
      <c r="AI199" s="95">
        <v>0</v>
      </c>
      <c r="AJ199" s="95">
        <v>0</v>
      </c>
      <c r="AK199" s="95">
        <v>0.57079136384595297</v>
      </c>
      <c r="AL199" s="95">
        <v>842.20556990247223</v>
      </c>
      <c r="AM199" s="95">
        <v>0</v>
      </c>
      <c r="AN199" s="95">
        <v>0</v>
      </c>
      <c r="AO199" s="95">
        <v>0</v>
      </c>
      <c r="AP199" s="95">
        <v>0</v>
      </c>
      <c r="AQ199" s="95">
        <v>0</v>
      </c>
      <c r="AR199" s="95">
        <v>74.170219779224254</v>
      </c>
      <c r="AS199" s="95">
        <v>11.655098898380791</v>
      </c>
      <c r="AT199" s="95">
        <v>11.655098898380791</v>
      </c>
      <c r="AU199" s="95">
        <v>0</v>
      </c>
      <c r="AV199" s="95">
        <v>0</v>
      </c>
      <c r="AW199" s="95">
        <v>5.0789126801947626</v>
      </c>
      <c r="AX199" s="95">
        <v>5.0789126801947626</v>
      </c>
      <c r="AY199" s="95">
        <v>0</v>
      </c>
      <c r="AZ199" s="95">
        <v>0</v>
      </c>
      <c r="BA199" s="95">
        <v>0</v>
      </c>
      <c r="BB199" s="95">
        <v>57.436208200648707</v>
      </c>
      <c r="BC199" s="95">
        <v>0</v>
      </c>
      <c r="BD199" s="95">
        <v>0</v>
      </c>
      <c r="BE199" s="95">
        <v>57.436208200648707</v>
      </c>
      <c r="BF199" s="95">
        <v>0</v>
      </c>
      <c r="BG199" s="95">
        <v>74.170219779224254</v>
      </c>
      <c r="BH199" s="95">
        <v>-105.43639800150569</v>
      </c>
      <c r="BI199" s="95">
        <v>-0.81070636460731904</v>
      </c>
      <c r="BJ199" s="95">
        <v>-0.3028938213243334</v>
      </c>
    </row>
    <row r="200" spans="1:62" x14ac:dyDescent="0.35">
      <c r="A200" s="95" t="s">
        <v>10457</v>
      </c>
      <c r="B200" s="95" t="s">
        <v>10430</v>
      </c>
      <c r="C200" s="95" t="s">
        <v>10434</v>
      </c>
      <c r="D200" s="95" t="s">
        <v>10153</v>
      </c>
      <c r="E200" s="95" t="s">
        <v>10661</v>
      </c>
      <c r="F200" s="125">
        <v>854.26458084872365</v>
      </c>
      <c r="G200" s="123">
        <v>-0.2119126570305038</v>
      </c>
      <c r="H200" s="95">
        <v>35</v>
      </c>
      <c r="I200" s="95">
        <v>10</v>
      </c>
      <c r="J200" s="95">
        <v>5.1219863419136615</v>
      </c>
      <c r="K200" s="95">
        <v>100.06919407624923</v>
      </c>
      <c r="L200" s="95">
        <v>77.097386972615993</v>
      </c>
      <c r="M200" s="95">
        <v>20.253945982721042</v>
      </c>
      <c r="N200" s="95">
        <v>3.2854900390576276</v>
      </c>
      <c r="O200" s="95">
        <v>2.9467162897778638</v>
      </c>
      <c r="P200" s="95">
        <v>0.17706693511224877</v>
      </c>
      <c r="Q200" s="95">
        <v>0.16170681416751495</v>
      </c>
      <c r="R200" s="95">
        <v>0</v>
      </c>
      <c r="S200" s="95">
        <v>0</v>
      </c>
      <c r="T200" s="95">
        <v>0</v>
      </c>
      <c r="U200" s="95">
        <v>0</v>
      </c>
      <c r="V200" s="95">
        <v>607.57729214525023</v>
      </c>
      <c r="W200" s="95">
        <v>170.20797784207534</v>
      </c>
      <c r="X200" s="95">
        <v>63.169155872774866</v>
      </c>
      <c r="Y200" s="95">
        <v>119.59167599999999</v>
      </c>
      <c r="Z200" s="95">
        <v>254.60848243040007</v>
      </c>
      <c r="AA200" s="95">
        <v>246.68728870347343</v>
      </c>
      <c r="AB200" s="95">
        <v>0</v>
      </c>
      <c r="AC200" s="95">
        <v>0</v>
      </c>
      <c r="AD200" s="95">
        <v>0</v>
      </c>
      <c r="AE200" s="95">
        <v>0</v>
      </c>
      <c r="AF200" s="95">
        <v>-5.775577581676373</v>
      </c>
      <c r="AG200" s="95">
        <v>0</v>
      </c>
      <c r="AH200" s="95">
        <v>0</v>
      </c>
      <c r="AI200" s="95">
        <v>0</v>
      </c>
      <c r="AJ200" s="95">
        <v>0</v>
      </c>
      <c r="AK200" s="95">
        <v>0.96888872809219151</v>
      </c>
      <c r="AL200" s="95">
        <v>854.26458084872365</v>
      </c>
      <c r="AM200" s="95">
        <v>0</v>
      </c>
      <c r="AN200" s="95">
        <v>0</v>
      </c>
      <c r="AO200" s="95">
        <v>0</v>
      </c>
      <c r="AP200" s="95">
        <v>0</v>
      </c>
      <c r="AQ200" s="95">
        <v>0</v>
      </c>
      <c r="AR200" s="95">
        <v>155.26629399917084</v>
      </c>
      <c r="AS200" s="95">
        <v>11.65294459909329</v>
      </c>
      <c r="AT200" s="95">
        <v>11.65294459909329</v>
      </c>
      <c r="AU200" s="95">
        <v>0</v>
      </c>
      <c r="AV200" s="95">
        <v>0</v>
      </c>
      <c r="AW200" s="95">
        <v>5.0789126801947626</v>
      </c>
      <c r="AX200" s="95">
        <v>5.0789126801947626</v>
      </c>
      <c r="AY200" s="95">
        <v>0</v>
      </c>
      <c r="AZ200" s="95">
        <v>0</v>
      </c>
      <c r="BA200" s="95">
        <v>0</v>
      </c>
      <c r="BB200" s="95">
        <v>138.53443671988279</v>
      </c>
      <c r="BC200" s="95">
        <v>0</v>
      </c>
      <c r="BD200" s="95">
        <v>0</v>
      </c>
      <c r="BE200" s="95">
        <v>138.53443671988279</v>
      </c>
      <c r="BF200" s="95">
        <v>0</v>
      </c>
      <c r="BG200" s="95">
        <v>155.26629399917084</v>
      </c>
      <c r="BH200" s="95">
        <v>-91.420994704302586</v>
      </c>
      <c r="BI200" s="95">
        <v>-0.71101117844409989</v>
      </c>
      <c r="BJ200" s="95">
        <v>-0.2119126570305038</v>
      </c>
    </row>
    <row r="201" spans="1:62" x14ac:dyDescent="0.35">
      <c r="A201" s="95" t="s">
        <v>10457</v>
      </c>
      <c r="B201" s="95" t="s">
        <v>10430</v>
      </c>
      <c r="C201" s="95" t="s">
        <v>10434</v>
      </c>
      <c r="D201" s="95" t="s">
        <v>10154</v>
      </c>
      <c r="E201" s="95" t="s">
        <v>10662</v>
      </c>
      <c r="F201" s="125">
        <v>902.52469969693698</v>
      </c>
      <c r="G201" s="123">
        <v>-0.22457795120239454</v>
      </c>
      <c r="H201" s="95">
        <v>35</v>
      </c>
      <c r="I201" s="95">
        <v>10</v>
      </c>
      <c r="J201" s="95">
        <v>5.1216947581493084</v>
      </c>
      <c r="K201" s="95">
        <v>100.06919407624923</v>
      </c>
      <c r="L201" s="95">
        <v>77.172658770227144</v>
      </c>
      <c r="M201" s="95">
        <v>20.205533006972924</v>
      </c>
      <c r="N201" s="95">
        <v>3.2586312171945773</v>
      </c>
      <c r="O201" s="95">
        <v>2.9467162897778638</v>
      </c>
      <c r="P201" s="95">
        <v>0</v>
      </c>
      <c r="Q201" s="95">
        <v>0.31191492741671334</v>
      </c>
      <c r="R201" s="95">
        <v>0</v>
      </c>
      <c r="S201" s="95">
        <v>0</v>
      </c>
      <c r="T201" s="95">
        <v>0</v>
      </c>
      <c r="U201" s="95">
        <v>0</v>
      </c>
      <c r="V201" s="95">
        <v>655.83741099346366</v>
      </c>
      <c r="W201" s="95">
        <v>170.20797784207534</v>
      </c>
      <c r="X201" s="95">
        <v>63.169155872774866</v>
      </c>
      <c r="Y201" s="95">
        <v>103.60664999999999</v>
      </c>
      <c r="Z201" s="95">
        <v>318.85362727861343</v>
      </c>
      <c r="AA201" s="95">
        <v>246.68728870347331</v>
      </c>
      <c r="AB201" s="95">
        <v>0</v>
      </c>
      <c r="AC201" s="95">
        <v>0</v>
      </c>
      <c r="AD201" s="95">
        <v>0</v>
      </c>
      <c r="AE201" s="95">
        <v>0</v>
      </c>
      <c r="AF201" s="95">
        <v>-5.775577581676373</v>
      </c>
      <c r="AG201" s="95">
        <v>0</v>
      </c>
      <c r="AH201" s="95">
        <v>0</v>
      </c>
      <c r="AI201" s="95">
        <v>0</v>
      </c>
      <c r="AJ201" s="95">
        <v>0</v>
      </c>
      <c r="AK201" s="95">
        <v>0.77366938180671418</v>
      </c>
      <c r="AL201" s="95">
        <v>902.52469969693698</v>
      </c>
      <c r="AM201" s="95">
        <v>0</v>
      </c>
      <c r="AN201" s="95">
        <v>0</v>
      </c>
      <c r="AO201" s="95">
        <v>0</v>
      </c>
      <c r="AP201" s="95">
        <v>0</v>
      </c>
      <c r="AQ201" s="95">
        <v>0</v>
      </c>
      <c r="AR201" s="95">
        <v>197.85376801459225</v>
      </c>
      <c r="AS201" s="95">
        <v>11.66001284404329</v>
      </c>
      <c r="AT201" s="95">
        <v>11.66001284404329</v>
      </c>
      <c r="AU201" s="95">
        <v>0</v>
      </c>
      <c r="AV201" s="95">
        <v>0</v>
      </c>
      <c r="AW201" s="95">
        <v>5.0789126801947626</v>
      </c>
      <c r="AX201" s="95">
        <v>5.0789126801947626</v>
      </c>
      <c r="AY201" s="95">
        <v>0</v>
      </c>
      <c r="AZ201" s="95">
        <v>0</v>
      </c>
      <c r="BA201" s="95">
        <v>0</v>
      </c>
      <c r="BB201" s="95">
        <v>181.11484249035419</v>
      </c>
      <c r="BC201" s="95">
        <v>0</v>
      </c>
      <c r="BD201" s="95">
        <v>0</v>
      </c>
      <c r="BE201" s="95">
        <v>181.11484249035419</v>
      </c>
      <c r="BF201" s="95">
        <v>0</v>
      </c>
      <c r="BG201" s="95">
        <v>197.85376801459225</v>
      </c>
      <c r="BH201" s="95">
        <v>-48.833520688881066</v>
      </c>
      <c r="BI201" s="95">
        <v>-0.6356745874193459</v>
      </c>
      <c r="BJ201" s="95">
        <v>-0.22457795120239454</v>
      </c>
    </row>
    <row r="202" spans="1:62" x14ac:dyDescent="0.35">
      <c r="A202" s="95" t="s">
        <v>10457</v>
      </c>
      <c r="B202" s="95" t="s">
        <v>10430</v>
      </c>
      <c r="C202" s="95" t="s">
        <v>10434</v>
      </c>
      <c r="D202" s="95" t="s">
        <v>10155</v>
      </c>
      <c r="E202" s="95" t="s">
        <v>10663</v>
      </c>
      <c r="F202" s="122">
        <v>797.5896300419854</v>
      </c>
      <c r="G202" s="123">
        <v>0.37920399000298027</v>
      </c>
      <c r="H202" s="95">
        <v>35</v>
      </c>
      <c r="I202" s="95">
        <v>10</v>
      </c>
      <c r="J202" s="95">
        <v>5.1207955703413477</v>
      </c>
      <c r="K202" s="95">
        <v>100.06919407624923</v>
      </c>
      <c r="L202" s="95">
        <v>77.654099582872902</v>
      </c>
      <c r="M202" s="95">
        <v>20.056236774254742</v>
      </c>
      <c r="N202" s="95">
        <v>2.9264866372670086</v>
      </c>
      <c r="O202" s="95">
        <v>2.9264866372670086</v>
      </c>
      <c r="P202" s="95">
        <v>0</v>
      </c>
      <c r="Q202" s="95">
        <v>0</v>
      </c>
      <c r="R202" s="95">
        <v>68407.982785575252</v>
      </c>
      <c r="S202" s="95">
        <v>0</v>
      </c>
      <c r="T202" s="95">
        <v>0</v>
      </c>
      <c r="U202" s="95">
        <v>0</v>
      </c>
      <c r="V202" s="95">
        <v>899.23789448350476</v>
      </c>
      <c r="W202" s="95">
        <v>170.20797784207534</v>
      </c>
      <c r="X202" s="95">
        <v>63.169155872774866</v>
      </c>
      <c r="Y202" s="95">
        <v>58.611761999999985</v>
      </c>
      <c r="Z202" s="95">
        <v>607.24899876865459</v>
      </c>
      <c r="AA202" s="95">
        <v>-101.64826444151936</v>
      </c>
      <c r="AB202" s="95">
        <v>0</v>
      </c>
      <c r="AC202" s="95">
        <v>0</v>
      </c>
      <c r="AD202" s="95">
        <v>0</v>
      </c>
      <c r="AE202" s="95">
        <v>-152.94709886641644</v>
      </c>
      <c r="AF202" s="95">
        <v>-58.874503831766383</v>
      </c>
      <c r="AG202" s="95">
        <v>-142.28952802848647</v>
      </c>
      <c r="AH202" s="95">
        <v>0</v>
      </c>
      <c r="AI202" s="95">
        <v>0</v>
      </c>
      <c r="AJ202" s="95">
        <v>0</v>
      </c>
      <c r="AK202" s="95">
        <v>-0.1673914072277369</v>
      </c>
      <c r="AL202" s="95">
        <v>797.5896300419854</v>
      </c>
      <c r="AM202" s="95">
        <v>152.94709886641644</v>
      </c>
      <c r="AN202" s="95">
        <v>0</v>
      </c>
      <c r="AO202" s="95">
        <v>0</v>
      </c>
      <c r="AP202" s="95">
        <v>0</v>
      </c>
      <c r="AQ202" s="95">
        <v>152.94709886641644</v>
      </c>
      <c r="AR202" s="95">
        <v>490.10280555764058</v>
      </c>
      <c r="AS202" s="95">
        <v>11.681809941343291</v>
      </c>
      <c r="AT202" s="95">
        <v>11.681809941343291</v>
      </c>
      <c r="AU202" s="95">
        <v>0</v>
      </c>
      <c r="AV202" s="95">
        <v>0</v>
      </c>
      <c r="AW202" s="95">
        <v>71.009436917192062</v>
      </c>
      <c r="AX202" s="95">
        <v>71.009436917192062</v>
      </c>
      <c r="AY202" s="95">
        <v>0</v>
      </c>
      <c r="AZ202" s="95">
        <v>0</v>
      </c>
      <c r="BA202" s="95">
        <v>0</v>
      </c>
      <c r="BB202" s="95">
        <v>407.41155869910523</v>
      </c>
      <c r="BC202" s="95">
        <v>0</v>
      </c>
      <c r="BD202" s="95">
        <v>0</v>
      </c>
      <c r="BE202" s="95">
        <v>407.41155869910523</v>
      </c>
      <c r="BF202" s="95">
        <v>0</v>
      </c>
      <c r="BG202" s="95">
        <v>643.04990442405699</v>
      </c>
      <c r="BH202" s="95">
        <v>744.69816886557635</v>
      </c>
      <c r="BI202" s="95">
        <v>0.49806450189331097</v>
      </c>
      <c r="BJ202" s="95">
        <v>0.37920399000298027</v>
      </c>
    </row>
    <row r="203" spans="1:62" x14ac:dyDescent="0.35">
      <c r="A203" s="95" t="s">
        <v>10457</v>
      </c>
      <c r="B203" s="95" t="s">
        <v>10430</v>
      </c>
      <c r="C203" s="95" t="s">
        <v>10434</v>
      </c>
      <c r="D203" s="95" t="s">
        <v>10156</v>
      </c>
      <c r="E203" s="95" t="s">
        <v>10664</v>
      </c>
      <c r="F203" s="125">
        <v>1734.3436672658133</v>
      </c>
      <c r="G203" s="123">
        <v>4.5910765277124378E-2</v>
      </c>
      <c r="H203" s="95">
        <v>35</v>
      </c>
      <c r="I203" s="95">
        <v>106.12801156694903</v>
      </c>
      <c r="J203" s="95">
        <v>22.239112147391374</v>
      </c>
      <c r="K203" s="95">
        <v>100.06919407624923</v>
      </c>
      <c r="L203" s="95">
        <v>77.654099582872902</v>
      </c>
      <c r="M203" s="95">
        <v>20.056236774254742</v>
      </c>
      <c r="N203" s="95">
        <v>2.9264866372670086</v>
      </c>
      <c r="O203" s="95">
        <v>2.9264866372670086</v>
      </c>
      <c r="P203" s="95">
        <v>0</v>
      </c>
      <c r="Q203" s="95">
        <v>0</v>
      </c>
      <c r="R203" s="95">
        <v>68407.982785575252</v>
      </c>
      <c r="S203" s="95">
        <v>0</v>
      </c>
      <c r="T203" s="95">
        <v>0</v>
      </c>
      <c r="U203" s="95">
        <v>0</v>
      </c>
      <c r="V203" s="95">
        <v>1800.6830621846448</v>
      </c>
      <c r="W203" s="95">
        <v>170.20797784207534</v>
      </c>
      <c r="X203" s="95">
        <v>63.169155872774866</v>
      </c>
      <c r="Y203" s="95">
        <v>58.611761999999985</v>
      </c>
      <c r="Z203" s="95">
        <v>1508.6941664697947</v>
      </c>
      <c r="AA203" s="95">
        <v>-66.339394918831431</v>
      </c>
      <c r="AB203" s="95">
        <v>-17.018760693066753</v>
      </c>
      <c r="AC203" s="95">
        <v>0</v>
      </c>
      <c r="AD203" s="95">
        <v>0</v>
      </c>
      <c r="AE203" s="95">
        <v>-135.3292762742835</v>
      </c>
      <c r="AF203" s="95">
        <v>-58.874503831766383</v>
      </c>
      <c r="AG203" s="95">
        <v>-107.57972040486456</v>
      </c>
      <c r="AH203" s="95">
        <v>0</v>
      </c>
      <c r="AI203" s="95">
        <v>0</v>
      </c>
      <c r="AJ203" s="95">
        <v>0</v>
      </c>
      <c r="AK203" s="95">
        <v>-4.3971400163930842E-2</v>
      </c>
      <c r="AL203" s="95">
        <v>1734.3436672658133</v>
      </c>
      <c r="AM203" s="95">
        <v>152.34803696735025</v>
      </c>
      <c r="AN203" s="95">
        <v>17.018760693066753</v>
      </c>
      <c r="AO203" s="95">
        <v>0</v>
      </c>
      <c r="AP203" s="95">
        <v>0</v>
      </c>
      <c r="AQ203" s="95">
        <v>135.3292762742835</v>
      </c>
      <c r="AR203" s="95">
        <v>1204.6317796013209</v>
      </c>
      <c r="AS203" s="95">
        <v>11.681809941343291</v>
      </c>
      <c r="AT203" s="95">
        <v>11.681809941343291</v>
      </c>
      <c r="AU203" s="95">
        <v>0</v>
      </c>
      <c r="AV203" s="95">
        <v>0</v>
      </c>
      <c r="AW203" s="95">
        <v>299.85002904825456</v>
      </c>
      <c r="AX203" s="95">
        <v>71.009436917192062</v>
      </c>
      <c r="AY203" s="95">
        <v>95.350246721276022</v>
      </c>
      <c r="AZ203" s="95">
        <v>133.49034540978644</v>
      </c>
      <c r="BA203" s="95">
        <v>0</v>
      </c>
      <c r="BB203" s="95">
        <v>893.0999406117229</v>
      </c>
      <c r="BC203" s="95">
        <v>0</v>
      </c>
      <c r="BD203" s="95">
        <v>0</v>
      </c>
      <c r="BE203" s="95">
        <v>893.0999406117229</v>
      </c>
      <c r="BF203" s="95">
        <v>0</v>
      </c>
      <c r="BG203" s="95">
        <v>1356.9798165686711</v>
      </c>
      <c r="BH203" s="95">
        <v>1423.3192114875026</v>
      </c>
      <c r="BI203" s="95">
        <v>5.2777459333605781E-2</v>
      </c>
      <c r="BJ203" s="95">
        <v>4.5910765277124378E-2</v>
      </c>
    </row>
    <row r="204" spans="1:62" x14ac:dyDescent="0.35">
      <c r="A204" s="95" t="s">
        <v>10457</v>
      </c>
      <c r="B204" s="95" t="s">
        <v>10430</v>
      </c>
      <c r="C204" s="95" t="s">
        <v>10631</v>
      </c>
      <c r="D204" s="95" t="s">
        <v>9784</v>
      </c>
      <c r="E204" s="95" t="s">
        <v>10665</v>
      </c>
      <c r="F204" s="122">
        <v>797.5896300419854</v>
      </c>
      <c r="G204" s="123">
        <v>0.37920399000298027</v>
      </c>
      <c r="H204" s="95">
        <v>35</v>
      </c>
      <c r="I204" s="95">
        <v>10</v>
      </c>
      <c r="J204" s="95">
        <v>5.1207955703413477</v>
      </c>
      <c r="K204" s="95">
        <v>100.06919407624923</v>
      </c>
      <c r="L204" s="95">
        <v>77.654099582872902</v>
      </c>
      <c r="M204" s="95">
        <v>20.056236774254742</v>
      </c>
      <c r="N204" s="95">
        <v>2.9264866372670086</v>
      </c>
      <c r="O204" s="95">
        <v>2.9264866372670086</v>
      </c>
      <c r="P204" s="95">
        <v>0</v>
      </c>
      <c r="Q204" s="95">
        <v>0</v>
      </c>
      <c r="R204" s="95">
        <v>68407.982785575252</v>
      </c>
      <c r="S204" s="95">
        <v>0</v>
      </c>
      <c r="T204" s="95">
        <v>0</v>
      </c>
      <c r="U204" s="95">
        <v>0</v>
      </c>
      <c r="V204" s="95">
        <v>899.23789448350476</v>
      </c>
      <c r="W204" s="95">
        <v>170.20797784207534</v>
      </c>
      <c r="X204" s="95">
        <v>63.169155872774866</v>
      </c>
      <c r="Y204" s="95">
        <v>58.611761999999985</v>
      </c>
      <c r="Z204" s="95">
        <v>607.24899876865459</v>
      </c>
      <c r="AA204" s="95">
        <v>-101.64826444151936</v>
      </c>
      <c r="AB204" s="95">
        <v>0</v>
      </c>
      <c r="AC204" s="95">
        <v>0</v>
      </c>
      <c r="AD204" s="95">
        <v>0</v>
      </c>
      <c r="AE204" s="95">
        <v>-152.94709886641644</v>
      </c>
      <c r="AF204" s="95">
        <v>-58.874503831766383</v>
      </c>
      <c r="AG204" s="95">
        <v>-142.28952802848647</v>
      </c>
      <c r="AH204" s="95">
        <v>0</v>
      </c>
      <c r="AI204" s="95">
        <v>0</v>
      </c>
      <c r="AJ204" s="95">
        <v>0</v>
      </c>
      <c r="AK204" s="95">
        <v>-0.1673914072277369</v>
      </c>
      <c r="AL204" s="95">
        <v>797.5896300419854</v>
      </c>
      <c r="AM204" s="95">
        <v>152.94709886641644</v>
      </c>
      <c r="AN204" s="95">
        <v>0</v>
      </c>
      <c r="AO204" s="95">
        <v>0</v>
      </c>
      <c r="AP204" s="95">
        <v>0</v>
      </c>
      <c r="AQ204" s="95">
        <v>152.94709886641644</v>
      </c>
      <c r="AR204" s="95">
        <v>490.10280555764058</v>
      </c>
      <c r="AS204" s="95">
        <v>11.681809941343291</v>
      </c>
      <c r="AT204" s="95">
        <v>11.681809941343291</v>
      </c>
      <c r="AU204" s="95">
        <v>0</v>
      </c>
      <c r="AV204" s="95">
        <v>0</v>
      </c>
      <c r="AW204" s="95">
        <v>71.009436917192062</v>
      </c>
      <c r="AX204" s="95">
        <v>71.009436917192062</v>
      </c>
      <c r="AY204" s="95">
        <v>0</v>
      </c>
      <c r="AZ204" s="95">
        <v>0</v>
      </c>
      <c r="BA204" s="95">
        <v>0</v>
      </c>
      <c r="BB204" s="95">
        <v>407.41155869910523</v>
      </c>
      <c r="BC204" s="95">
        <v>0</v>
      </c>
      <c r="BD204" s="95">
        <v>0</v>
      </c>
      <c r="BE204" s="95">
        <v>407.41155869910523</v>
      </c>
      <c r="BF204" s="95">
        <v>0</v>
      </c>
      <c r="BG204" s="95">
        <v>643.04990442405699</v>
      </c>
      <c r="BH204" s="95">
        <v>744.69816886557635</v>
      </c>
      <c r="BI204" s="95">
        <v>0.49806450189331097</v>
      </c>
      <c r="BJ204" s="95">
        <v>0.37920399000298027</v>
      </c>
    </row>
    <row r="205" spans="1:62" x14ac:dyDescent="0.35">
      <c r="A205" s="95" t="s">
        <v>10457</v>
      </c>
      <c r="B205" s="95" t="s">
        <v>10633</v>
      </c>
      <c r="C205" s="95" t="s">
        <v>9784</v>
      </c>
      <c r="D205" s="95" t="s">
        <v>9784</v>
      </c>
      <c r="E205" s="95" t="s">
        <v>10270</v>
      </c>
      <c r="F205" s="95">
        <f>(F196*V196+F204*V204)/(V196+V204)</f>
        <v>744.89234607556</v>
      </c>
      <c r="G205" s="126">
        <f>(G196*V196+G204*V204)/(V196+V204)</f>
        <v>0.19595017774323087</v>
      </c>
      <c r="H205" s="95">
        <f>H196</f>
        <v>35</v>
      </c>
      <c r="I205" s="95">
        <f t="shared" ref="I205:U205" si="11">I196+I204</f>
        <v>761.56929372097738</v>
      </c>
      <c r="J205" s="95">
        <f t="shared" si="11"/>
        <v>46.56807734481648</v>
      </c>
      <c r="K205" s="95">
        <f t="shared" si="11"/>
        <v>465.51625996384359</v>
      </c>
      <c r="L205" s="95">
        <f t="shared" si="11"/>
        <v>358.56794954967455</v>
      </c>
      <c r="M205" s="95">
        <f t="shared" si="11"/>
        <v>93.871975821530739</v>
      </c>
      <c r="N205" s="95">
        <f t="shared" si="11"/>
        <v>14.211592428929066</v>
      </c>
      <c r="O205" s="95">
        <f t="shared" si="11"/>
        <v>12.974409759308536</v>
      </c>
      <c r="P205" s="95">
        <f t="shared" si="11"/>
        <v>0.64663848349947417</v>
      </c>
      <c r="Q205" s="95">
        <f t="shared" si="11"/>
        <v>0.59054418612105819</v>
      </c>
      <c r="R205" s="95">
        <f t="shared" si="11"/>
        <v>68407.982785575252</v>
      </c>
      <c r="S205" s="95">
        <f t="shared" si="11"/>
        <v>0</v>
      </c>
      <c r="T205" s="95">
        <f t="shared" si="11"/>
        <v>0</v>
      </c>
      <c r="U205" s="95">
        <f t="shared" si="11"/>
        <v>0</v>
      </c>
      <c r="V205" s="95">
        <f>(V196*V196+V204*V204)/(V196+V204)</f>
        <v>768.44865814098694</v>
      </c>
      <c r="W205" s="95">
        <f>(W196*V196+W204*V204)/(V196+V204)</f>
        <v>170.20797784207534</v>
      </c>
      <c r="X205" s="95">
        <f>(X196*V196+X204*V204)/(V196+V204)</f>
        <v>63.169155872774873</v>
      </c>
      <c r="Y205" s="95">
        <f>(Y196*V196+Y204*V204)/(V196+V204)</f>
        <v>56.627720595164185</v>
      </c>
      <c r="Z205" s="95">
        <f>(Z196*V196+Z204*V204)/(V196+V204)</f>
        <v>478.44380383097246</v>
      </c>
      <c r="AA205" s="95">
        <f>(AA196*V196+AA204*V204)/(V196+V204)</f>
        <v>-23.556312065426901</v>
      </c>
      <c r="AB205" s="95">
        <f>(AB196*V196+AB204*V204)/(V196+V204)</f>
        <v>6.1489664752730473</v>
      </c>
      <c r="AC205" s="95">
        <f>(AC196*V196+AC204*V204)/(V196+V204)</f>
        <v>0</v>
      </c>
      <c r="AD205" s="95">
        <f>(AD196*V196+AD204*V204)/(V196+V204)</f>
        <v>0</v>
      </c>
      <c r="AE205" s="95">
        <f>(AE196*V196+AE204*V204)/(V196+V204)</f>
        <v>-94.414835806028975</v>
      </c>
      <c r="AF205" s="95">
        <f>(AF196*V196+AF204*V204)/(V196+V204)</f>
        <v>-37.266249232923272</v>
      </c>
      <c r="AG205" s="95">
        <f>(AG196*V196+AG204*V204)/(V196+V204)</f>
        <v>-87.835876098966338</v>
      </c>
      <c r="AH205" s="95">
        <f>(AH196*V196+AH204*V204)/(V196+V204)</f>
        <v>0</v>
      </c>
      <c r="AI205" s="95">
        <f>(AI196*V196+AI204*V204)/(V196+V204)</f>
        <v>0</v>
      </c>
      <c r="AJ205" s="95">
        <f>(AJ196*V196+AJ204*V204)/(V196+V204)</f>
        <v>0</v>
      </c>
      <c r="AK205" s="95">
        <f>(AK196*V196+AK204*V204)/(V196+V204)</f>
        <v>4.1460043144408688E-2</v>
      </c>
      <c r="AL205" s="95">
        <f>(AL196*V196+AL204*V204)/(V196+V204)</f>
        <v>744.89234607556</v>
      </c>
      <c r="AM205" s="95">
        <f>(AM196*V196+AM204*V204)/(V196+V204)</f>
        <v>94.414835806028975</v>
      </c>
      <c r="AN205" s="95">
        <f>(AN196*V196+AN204*V204)/(V196+V204)</f>
        <v>0</v>
      </c>
      <c r="AO205" s="95">
        <f>(AO196*V196+AO204*V204)/(V196+V204)</f>
        <v>0</v>
      </c>
      <c r="AP205" s="95">
        <f>(AP196*V196+AP204*V204)/(V196+V204)</f>
        <v>0</v>
      </c>
      <c r="AQ205" s="95">
        <f>(AQ196*V196+AQ204*V204)/(V196+V204)</f>
        <v>94.414835806028975</v>
      </c>
      <c r="AR205" s="95">
        <f>(AR196*V196+AR204*V204)/(V196+V204)</f>
        <v>357.01152810374009</v>
      </c>
      <c r="AS205" s="95">
        <f>(AS196*V196+AS204*V204)/(V196+V204)</f>
        <v>9.8803901020825577</v>
      </c>
      <c r="AT205" s="95">
        <f>(AT196*V196+AT204*V204)/(V196+V204)</f>
        <v>9.8803901020825577</v>
      </c>
      <c r="AU205" s="95">
        <f>(AU196*V196+AU204*V204)/(V196+V204)</f>
        <v>0</v>
      </c>
      <c r="AV205" s="95">
        <f>(AV196*V196+AV204*V204)/(V196+V204)</f>
        <v>0</v>
      </c>
      <c r="AW205" s="95">
        <f>(AW196*V196+AW204*V204)/(V196+V204)</f>
        <v>63.126667686242946</v>
      </c>
      <c r="AX205" s="95">
        <f>(AX196*V196+AX204*V204)/(V196+V204)</f>
        <v>44.827362025942314</v>
      </c>
      <c r="AY205" s="95">
        <f>(AY196*V196+AY204*V204)/(V196+V204)</f>
        <v>7.6247106917919298</v>
      </c>
      <c r="AZ205" s="95">
        <f>(AZ196*V196+AZ204*V204)/(V196+V204)</f>
        <v>10.674594968508703</v>
      </c>
      <c r="BA205" s="95">
        <f>(BA196*V196+BA204*V204)/(V196+V204)</f>
        <v>0</v>
      </c>
      <c r="BB205" s="95">
        <f>(BB196*V196+BB204*V204)/(V196+V204)</f>
        <v>284.00447031541455</v>
      </c>
      <c r="BC205" s="95">
        <f>(BC196*V196+BC204*V204)/(V196+V204)</f>
        <v>0</v>
      </c>
      <c r="BD205" s="95">
        <f>(BD196*V196+BD204*V204)/(V196+V204)</f>
        <v>0</v>
      </c>
      <c r="BE205" s="95">
        <f>(BE196*V196+BE204*V204)/(V196+V204)</f>
        <v>284.00447031541455</v>
      </c>
      <c r="BF205" s="95">
        <f>(BF196*V196+BF204*V204)/(V196+V204)</f>
        <v>0</v>
      </c>
      <c r="BG205" s="95">
        <f>(BG196*V196+BG204*V204)/(V196+V204)</f>
        <v>451.42636390976901</v>
      </c>
      <c r="BH205" s="95">
        <f>(BH196*V196+BH204*V204)/(V196+V204)</f>
        <v>474.982675975196</v>
      </c>
      <c r="BI205" s="95">
        <f>(BI196*V196+BI204*V204)/(V196+V204)</f>
        <v>0.21448926671280547</v>
      </c>
      <c r="BJ205" s="95">
        <f>(BJ196*V196+BJ204*V204)/(V196+V204)</f>
        <v>0.19595017774323087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C13" sqref="C13"/>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6" t="s">
        <v>10259</v>
      </c>
      <c r="C1" s="6" t="s">
        <v>10269</v>
      </c>
      <c r="D1" s="6" t="s">
        <v>10458</v>
      </c>
      <c r="E1" s="6" t="s">
        <v>10459</v>
      </c>
    </row>
    <row r="2" spans="1:5" x14ac:dyDescent="0.35">
      <c r="A2" s="6" t="s">
        <v>10260</v>
      </c>
      <c r="B2" s="6">
        <f>IFERROR(VLOOKUP(A2,'Arranjos Consolidados'!E4:G302,2,FALSE),"")</f>
        <v>700.53605388731046</v>
      </c>
      <c r="C2" s="110">
        <f>IFERROR(VLOOKUP(A2,'Arranjos Consolidados'!E4:G302,3,FALSE),"")</f>
        <v>-1.9422288848312687E-2</v>
      </c>
      <c r="D2" s="121">
        <f>'Banco de Dados'!$H$28</f>
        <v>800</v>
      </c>
      <c r="E2" s="110">
        <f>'Banco de Dados'!$H$29/100</f>
        <v>0.85837500000000011</v>
      </c>
    </row>
    <row r="3" spans="1:5" x14ac:dyDescent="0.35">
      <c r="A3" s="6" t="s">
        <v>10263</v>
      </c>
      <c r="B3" s="6">
        <f>IFERROR(VLOOKUP(A3,'Arranjos Consolidados'!E5:G303,2,FALSE),"")</f>
        <v>629.74939398003335</v>
      </c>
      <c r="C3" s="110">
        <f>IFERROR(VLOOKUP(A3,'Arranjos Consolidados'!E5:G303,3,FALSE),"")</f>
        <v>0.56772910729068182</v>
      </c>
      <c r="D3" s="121">
        <f>'Banco de Dados'!$H$28</f>
        <v>800</v>
      </c>
      <c r="E3" s="110">
        <f>'Banco de Dados'!$H$29/100</f>
        <v>0.85837500000000011</v>
      </c>
    </row>
    <row r="4" spans="1:5" x14ac:dyDescent="0.35">
      <c r="A4" s="6" t="s">
        <v>10266</v>
      </c>
      <c r="B4" s="6">
        <f>IFERROR(VLOOKUP(A4,'Arranjos Consolidados'!E6:G304,2,FALSE),"")</f>
        <v>689.82293700583159</v>
      </c>
      <c r="C4" s="110">
        <f>IFERROR(VLOOKUP(A4,'Arranjos Consolidados'!E6:G304,3,FALSE),"")</f>
        <v>-2.7572753574783705E-2</v>
      </c>
      <c r="D4" s="121">
        <f>'Banco de Dados'!$H$28</f>
        <v>800</v>
      </c>
      <c r="E4" s="110">
        <f>'Banco de Dados'!$H$29/100</f>
        <v>0.85837500000000011</v>
      </c>
    </row>
    <row r="5" spans="1:5" x14ac:dyDescent="0.35">
      <c r="A5" s="6" t="s">
        <v>10272</v>
      </c>
      <c r="B5" s="6">
        <f>IFERROR(VLOOKUP(A5,'Arranjos Consolidados'!E7:G305,2,FALSE),"")</f>
        <v>750.6732091653405</v>
      </c>
      <c r="C5" s="110">
        <f>IFERROR(VLOOKUP(A5,'Arranjos Consolidados'!E7:G305,3,FALSE),"")</f>
        <v>0.35552145224437115</v>
      </c>
      <c r="D5" s="121">
        <f>'Banco de Dados'!$H$28</f>
        <v>800</v>
      </c>
      <c r="E5" s="110">
        <f>'Banco de Dados'!$H$29/100</f>
        <v>0.85837500000000011</v>
      </c>
    </row>
    <row r="6" spans="1:5" x14ac:dyDescent="0.35">
      <c r="A6" s="6" t="s">
        <v>10261</v>
      </c>
      <c r="B6" s="6">
        <f>IFERROR(VLOOKUP(A6,'Arranjos Consolidados'!E8:G306,2,FALSE),"")</f>
        <v>700.53605388731046</v>
      </c>
      <c r="C6" s="110">
        <f>IFERROR(VLOOKUP(A6,'Arranjos Consolidados'!E8:G306,3,FALSE),"")</f>
        <v>-1.9422288848312687E-2</v>
      </c>
      <c r="D6" s="121">
        <f>'Banco de Dados'!$H$28</f>
        <v>800</v>
      </c>
      <c r="E6" s="110">
        <f>'Banco de Dados'!$H$29/100</f>
        <v>0.85837500000000011</v>
      </c>
    </row>
    <row r="7" spans="1:5" x14ac:dyDescent="0.35">
      <c r="A7" s="6" t="s">
        <v>10264</v>
      </c>
      <c r="B7" s="6">
        <f>IFERROR(VLOOKUP(A7,'Arranjos Consolidados'!E9:G307,2,FALSE),"")</f>
        <v>629.74939398003335</v>
      </c>
      <c r="C7" s="110">
        <f>IFERROR(VLOOKUP(A7,'Arranjos Consolidados'!E9:G307,3,FALSE),"")</f>
        <v>0.56772910729068182</v>
      </c>
      <c r="D7" s="121">
        <f>'Banco de Dados'!$H$28</f>
        <v>800</v>
      </c>
      <c r="E7" s="110">
        <f>'Banco de Dados'!$H$29/100</f>
        <v>0.85837500000000011</v>
      </c>
    </row>
    <row r="8" spans="1:5" x14ac:dyDescent="0.35">
      <c r="A8" s="6" t="s">
        <v>10267</v>
      </c>
      <c r="B8" s="6">
        <f>IFERROR(VLOOKUP(A8,'Arranjos Consolidados'!E10:G308,2,FALSE),"")</f>
        <v>689.82293700583159</v>
      </c>
      <c r="C8" s="110">
        <f>IFERROR(VLOOKUP(A8,'Arranjos Consolidados'!E10:G308,3,FALSE),"")</f>
        <v>-2.7572753574783705E-2</v>
      </c>
      <c r="D8" s="121">
        <f>'Banco de Dados'!$H$28</f>
        <v>800</v>
      </c>
      <c r="E8" s="110">
        <f>'Banco de Dados'!$H$29/100</f>
        <v>0.85837500000000011</v>
      </c>
    </row>
    <row r="9" spans="1:5" x14ac:dyDescent="0.35">
      <c r="A9" s="6" t="s">
        <v>10271</v>
      </c>
      <c r="B9" s="6">
        <f>IFERROR(VLOOKUP(A9,'Arranjos Consolidados'!E11:G309,2,FALSE),"")</f>
        <v>750.6732091653405</v>
      </c>
      <c r="C9" s="110">
        <f>IFERROR(VLOOKUP(A9,'Arranjos Consolidados'!E11:G309,3,FALSE),"")</f>
        <v>0.35552145224437115</v>
      </c>
      <c r="D9" s="121">
        <f>'Banco de Dados'!$H$28</f>
        <v>800</v>
      </c>
      <c r="E9" s="110">
        <f>'Banco de Dados'!$H$29/100</f>
        <v>0.85837500000000011</v>
      </c>
    </row>
    <row r="10" spans="1:5" x14ac:dyDescent="0.35">
      <c r="A10" s="6" t="s">
        <v>10262</v>
      </c>
      <c r="B10" s="6">
        <f>IFERROR(VLOOKUP(A10,'Arranjos Consolidados'!E12:G310,2,FALSE),"")</f>
        <v>700.53605388731046</v>
      </c>
      <c r="C10" s="110">
        <f>IFERROR(VLOOKUP(A10,'Arranjos Consolidados'!E12:G310,3,FALSE),"")</f>
        <v>-0.14968506467465062</v>
      </c>
      <c r="D10" s="121">
        <f>'Banco de Dados'!$H$28</f>
        <v>800</v>
      </c>
      <c r="E10" s="110">
        <f>'Banco de Dados'!$H$29/100</f>
        <v>0.85837500000000011</v>
      </c>
    </row>
    <row r="11" spans="1:5" x14ac:dyDescent="0.35">
      <c r="A11" s="6" t="s">
        <v>10265</v>
      </c>
      <c r="B11" s="6">
        <f>IFERROR(VLOOKUP(A11,'Arranjos Consolidados'!E13:G311,2,FALSE),"")</f>
        <v>626.95223315666487</v>
      </c>
      <c r="C11" s="110">
        <f>IFERROR(VLOOKUP(A11,'Arranjos Consolidados'!E13:G311,3,FALSE),"")</f>
        <v>0.39365680008810283</v>
      </c>
      <c r="D11" s="121">
        <f>'Banco de Dados'!$H$28</f>
        <v>800</v>
      </c>
      <c r="E11" s="110">
        <f>'Banco de Dados'!$H$29/100</f>
        <v>0.85837500000000011</v>
      </c>
    </row>
    <row r="12" spans="1:5" x14ac:dyDescent="0.35">
      <c r="A12" s="6" t="s">
        <v>10268</v>
      </c>
      <c r="B12" s="6">
        <f>IFERROR(VLOOKUP(A12,'Arranjos Consolidados'!E14:G312,2,FALSE),"")</f>
        <v>689.82293700583159</v>
      </c>
      <c r="C12" s="110">
        <f>IFERROR(VLOOKUP(A12,'Arranjos Consolidados'!E14:G312,3,FALSE),"")</f>
        <v>-0.24111721526918323</v>
      </c>
      <c r="D12" s="121">
        <f>'Banco de Dados'!$H$28</f>
        <v>800</v>
      </c>
      <c r="E12" s="110">
        <f>'Banco de Dados'!$H$29/100</f>
        <v>0.85837500000000011</v>
      </c>
    </row>
    <row r="13" spans="1:5" x14ac:dyDescent="0.35">
      <c r="A13" s="6" t="s">
        <v>10270</v>
      </c>
      <c r="B13" s="6">
        <f>IFERROR(VLOOKUP(A13,'Arranjos Consolidados'!E15:G313,2,FALSE),"")</f>
        <v>744.89234607556</v>
      </c>
      <c r="C13" s="110">
        <f>IFERROR(VLOOKUP(A13,'Arranjos Consolidados'!E15:G313,3,FALSE),"")</f>
        <v>0.19595017774323087</v>
      </c>
      <c r="D13" s="121">
        <f>'Banco de Dados'!$H$28</f>
        <v>800</v>
      </c>
      <c r="E13" s="110">
        <f>'Banco de Dados'!$H$29/100</f>
        <v>0.85837500000000011</v>
      </c>
    </row>
    <row r="14" spans="1:5" x14ac:dyDescent="0.35">
      <c r="A14" s="6" t="s">
        <v>10437</v>
      </c>
      <c r="B14" s="121">
        <f>'Banco de Dados'!$H$28</f>
        <v>800</v>
      </c>
      <c r="C14" s="110">
        <f>'Banco de Dados'!$H$29/100</f>
        <v>0.85837500000000011</v>
      </c>
      <c r="D14" s="121">
        <f>'Banco de Dados'!$H$28</f>
        <v>800</v>
      </c>
      <c r="E14" s="110">
        <f>'Banco de Dados'!$H$29/100</f>
        <v>0.85837500000000011</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Informações</vt:lpstr>
      <vt:lpstr>Sumário</vt:lpstr>
      <vt:lpstr>Municípios</vt:lpstr>
      <vt:lpstr>Banco de Dados</vt:lpstr>
      <vt:lpstr>Planilha1</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2022-07-18T12:53:33Z</dcterms:modified>
</cp:coreProperties>
</file>