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441AB879-F8A4-4A56-AE98-BC90BE4C0FA6}" xr6:coauthVersionLast="47" xr6:coauthVersionMax="47" xr10:uidLastSave="{00000000-0000-0000-0000-000000000000}"/>
  <bookViews>
    <workbookView xWindow="2868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 Dados" sheetId="12" r:id="rId8"/>
    <sheet name="Dashboard" sheetId="15"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 id="Intervalo 1" name="Intervalo 1" connection="WorksheetConnection_Municípios Selecionados!$A$1:$L$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M205" i="10" l="1"/>
  <c r="BL205" i="10"/>
  <c r="BK205" i="10"/>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M180" i="10" l="1"/>
  <c r="BL180" i="10"/>
  <c r="BK180" i="10"/>
  <c r="BJ180" i="10"/>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M155" i="10" l="1"/>
  <c r="BL155" i="10"/>
  <c r="BK155" i="10"/>
  <c r="BJ155" i="10"/>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M130" i="10" l="1"/>
  <c r="BL130" i="10"/>
  <c r="BK130" i="10"/>
  <c r="BJ130" i="10"/>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M105" i="10" l="1"/>
  <c r="BL105" i="10"/>
  <c r="BK105" i="10"/>
  <c r="BJ105" i="10"/>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M80" i="10" l="1"/>
  <c r="BL80" i="10"/>
  <c r="BK80" i="10"/>
  <c r="BJ80" i="10"/>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M55" i="10" l="1"/>
  <c r="BL55" i="10"/>
  <c r="BK55" i="10"/>
  <c r="BJ55" i="10"/>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M46" i="10" l="1"/>
  <c r="BL46" i="10"/>
  <c r="BK46" i="10"/>
  <c r="BJ46" i="10"/>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M37" i="10" l="1"/>
  <c r="BL37" i="10"/>
  <c r="BK37" i="10"/>
  <c r="BJ37" i="10"/>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M28" i="10" l="1"/>
  <c r="BL28" i="10"/>
  <c r="BK28" i="10"/>
  <c r="BJ28" i="10"/>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M19" i="10" l="1"/>
  <c r="BL19" i="10"/>
  <c r="BK19" i="10"/>
  <c r="BJ19" i="10"/>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M10" i="10" l="1"/>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K3" i="12" l="1"/>
  <c r="K4" i="12"/>
  <c r="K5" i="12"/>
  <c r="K6" i="12"/>
  <c r="K7" i="12"/>
  <c r="K8" i="12"/>
  <c r="K9" i="12"/>
  <c r="K10" i="12"/>
  <c r="K11" i="12"/>
  <c r="K12" i="12"/>
  <c r="K13" i="12"/>
  <c r="K2" i="12"/>
  <c r="J3" i="12"/>
  <c r="J4" i="12"/>
  <c r="J5" i="12"/>
  <c r="J6" i="12"/>
  <c r="J7" i="12"/>
  <c r="J8" i="12"/>
  <c r="J9" i="12"/>
  <c r="J10" i="12"/>
  <c r="J11" i="12"/>
  <c r="J12" i="12"/>
  <c r="J13" i="12"/>
  <c r="J2" i="12"/>
  <c r="I3" i="12"/>
  <c r="I4" i="12"/>
  <c r="I5" i="12"/>
  <c r="I6" i="12"/>
  <c r="I7" i="12"/>
  <c r="I8" i="12"/>
  <c r="I9" i="12"/>
  <c r="I10" i="12"/>
  <c r="I11" i="12"/>
  <c r="I12" i="12"/>
  <c r="I13" i="12"/>
  <c r="I2" i="12"/>
  <c r="H3" i="12"/>
  <c r="H4" i="12"/>
  <c r="H5" i="12"/>
  <c r="H6" i="12"/>
  <c r="H7" i="12"/>
  <c r="H8" i="12"/>
  <c r="H9" i="12"/>
  <c r="H10" i="12"/>
  <c r="H11" i="12"/>
  <c r="H12" i="12"/>
  <c r="H13" i="12"/>
  <c r="H2" i="12"/>
  <c r="G3" i="12"/>
  <c r="G4" i="12"/>
  <c r="G5" i="12"/>
  <c r="G6" i="12"/>
  <c r="G7" i="12"/>
  <c r="G8" i="12"/>
  <c r="G9" i="12"/>
  <c r="G10" i="12"/>
  <c r="G11" i="12"/>
  <c r="G12" i="12"/>
  <c r="G13" i="12"/>
  <c r="G2" i="12"/>
  <c r="F3" i="12"/>
  <c r="F4" i="12"/>
  <c r="F5" i="12"/>
  <c r="F6" i="12"/>
  <c r="F7" i="12"/>
  <c r="F8" i="12"/>
  <c r="F9" i="12"/>
  <c r="F10" i="12"/>
  <c r="F11" i="12"/>
  <c r="F12" i="12"/>
  <c r="F13" i="12"/>
  <c r="F2" i="12"/>
  <c r="C3" i="12" l="1"/>
  <c r="C4" i="12"/>
  <c r="C5" i="12"/>
  <c r="C6" i="12"/>
  <c r="C7" i="12"/>
  <c r="C8" i="12"/>
  <c r="C9" i="12"/>
  <c r="C10" i="12"/>
  <c r="C11" i="12"/>
  <c r="C12" i="12"/>
  <c r="C13" i="12"/>
  <c r="C2" i="12"/>
  <c r="B3" i="12"/>
  <c r="B4" i="12"/>
  <c r="B5" i="12"/>
  <c r="B6" i="12"/>
  <c r="B7" i="12"/>
  <c r="B8" i="12"/>
  <c r="B9" i="12"/>
  <c r="B10" i="12"/>
  <c r="B11" i="12"/>
  <c r="B12" i="12"/>
  <c r="B13" i="12"/>
  <c r="B2" i="12"/>
  <c r="I30" i="3" l="1"/>
  <c r="N35" i="3" l="1"/>
  <c r="N34" i="3"/>
  <c r="N22" i="3"/>
  <c r="N39" i="3"/>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B14" i="12" l="1"/>
  <c r="J1" i="10" l="1"/>
  <c r="I1" i="10"/>
  <c r="D3" i="12" l="1"/>
  <c r="D4" i="12"/>
  <c r="D5" i="12"/>
  <c r="D6" i="12"/>
  <c r="D7" i="12"/>
  <c r="D8" i="12"/>
  <c r="D9" i="12"/>
  <c r="D10" i="12"/>
  <c r="D11" i="12"/>
  <c r="D12" i="12"/>
  <c r="D13" i="12"/>
  <c r="D14" i="12"/>
  <c r="D2" i="12"/>
  <c r="E3" i="12" l="1"/>
  <c r="E7" i="12"/>
  <c r="E11" i="12"/>
  <c r="E2" i="12"/>
  <c r="E4" i="12"/>
  <c r="E8" i="12"/>
  <c r="E12" i="12"/>
  <c r="E5" i="12"/>
  <c r="E9" i="12"/>
  <c r="E13" i="12"/>
  <c r="C14" i="12"/>
  <c r="E6" i="12"/>
  <c r="E10" i="12"/>
  <c r="E14" i="12"/>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<sst xmlns="http://schemas.openxmlformats.org/spreadsheetml/2006/main" count="20474" uniqueCount="10769">
  <si>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</si>
  <si>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</si>
  <si>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</si>
  <si>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</si>
  <si>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</si>
  <si>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</si>
  <si>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</si>
  <si>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</si>
  <si>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</si>
  <si>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</si>
  <si>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</si>
  <si>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</si>
  <si>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</si>
  <si>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</si>
  <si>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</si>
  <si>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</si>
  <si>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</si>
  <si>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</si>
  <si>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</si>
  <si>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</si>
  <si>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</si>
  <si>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</si>
  <si>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</si>
  <si>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</si>
  <si>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</si>
  <si>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</si>
  <si>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</si>
  <si>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</si>
  <si>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</si>
  <si>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</si>
  <si>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</si>
  <si>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</si>
  <si>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</si>
  <si>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</si>
  <si>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</si>
  <si>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</si>
  <si>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</si>
  <si>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</si>
  <si>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</si>
  <si>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</si>
  <si>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</si>
  <si>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</si>
  <si>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</si>
  <si>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</si>
  <si>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</si>
  <si>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</si>
  <si>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</si>
  <si>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</si>
  <si>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</si>
  <si>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</si>
  <si>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</si>
  <si>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</si>
  <si>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</si>
  <si>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</si>
  <si>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</si>
  <si>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</si>
  <si>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</si>
  <si>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</si>
  <si>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</si>
  <si>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</si>
  <si>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</si>
  <si>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</si>
  <si>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</si>
  <si>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</si>
  <si>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</si>
  <si>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</si>
  <si>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</si>
  <si>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</si>
  <si>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</si>
  <si>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</si>
  <si>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</si>
  <si>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</si>
  <si>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</si>
  <si>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</si>
  <si>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</si>
  <si>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</si>
  <si>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</si>
  <si>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</si>
  <si>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</si>
  <si>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</si>
  <si>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</si>
  <si>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</si>
  <si>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</si>
  <si>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</si>
  <si>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</si>
  <si>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</si>
  <si>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</si>
  <si>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</si>
  <si>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</si>
  <si>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</si>
  <si>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</si>
  <si>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</si>
  <si>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</si>
  <si>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</si>
  <si>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</si>
  <si>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</si>
  <si>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</si>
  <si>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</si>
  <si>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</si>
  <si>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</si>
  <si>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</si>
  <si>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</si>
  <si>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</si>
  <si>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</si>
  <si>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</si>
  <si>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</si>
  <si>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</si>
  <si>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</si>
  <si>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</si>
  <si>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</si>
  <si>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</si>
  <si>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</si>
  <si>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</si>
  <si>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</si>
  <si>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</si>
  <si>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</si>
  <si>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</si>
  <si>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</si>
  <si>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</si>
  <si>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</si>
  <si>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</si>
  <si>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</si>
  <si>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</si>
  <si>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</si>
  <si>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</si>
  <si>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</si>
  <si>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</si>
  <si>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</si>
  <si>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</si>
  <si>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</si>
  <si>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</si>
  <si>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</si>
  <si>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</si>
  <si>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</si>
  <si>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</si>
  <si>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</si>
  <si>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</si>
  <si>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</si>
  <si>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</si>
  <si>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</si>
  <si>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</si>
  <si>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</si>
  <si>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</si>
  <si>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</si>
  <si>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</si>
  <si>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</si>
  <si>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</si>
  <si>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</si>
  <si>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</si>
  <si>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</si>
  <si>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</si>
  <si>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</si>
  <si>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</si>
  <si>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</si>
  <si>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</si>
  <si>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</si>
  <si>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</si>
  <si>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</si>
  <si>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</si>
  <si>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</si>
  <si>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</si>
  <si>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</si>
  <si>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</si>
  <si>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</si>
  <si>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</si>
  <si>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</si>
  <si>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</si>
  <si>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</si>
  <si>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</si>
  <si>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</si>
  <si>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</si>
  <si>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</si>
  <si>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</si>
  <si>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</si>
  <si>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</si>
  <si>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</si>
  <si>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</si>
  <si>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</si>
  <si>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</si>
  <si>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</si>
  <si>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</si>
  <si>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</si>
  <si>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</si>
  <si>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</si>
  <si>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</si>
  <si>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</si>
  <si>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</si>
  <si>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</si>
  <si>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</si>
  <si>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</si>
  <si>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</si>
  <si>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</si>
  <si>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</si>
  <si>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</si>
  <si>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</si>
  <si>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</si>
  <si>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</si>
  <si>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</si>
  <si>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</si>
  <si>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</si>
  <si>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</si>
  <si>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</si>
  <si>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</si>
  <si>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</si>
  <si>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</si>
  <si>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</si>
  <si>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</si>
  <si>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</si>
  <si>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</si>
  <si>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</si>
  <si>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</si>
  <si>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</si>
  <si>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</si>
  <si>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</si>
  <si>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</si>
  <si>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</si>
  <si>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</si>
  <si>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</si>
  <si>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</si>
  <si>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</si>
  <si>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</si>
  <si>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</si>
  <si>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</si>
  <si>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</si>
  <si>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</si>
  <si>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</si>
  <si>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</si>
  <si>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</si>
  <si>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</si>
  <si>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</si>
  <si>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</si>
  <si>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</si>
  <si>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</si>
  <si>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</si>
  <si>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</si>
  <si>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</si>
  <si>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</si>
  <si>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</si>
  <si>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</si>
  <si>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</si>
  <si>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</si>
  <si>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</si>
  <si>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</si>
  <si>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</si>
  <si>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</si>
  <si>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</si>
  <si>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</si>
  <si>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</si>
  <si>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</si>
  <si>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</si>
  <si>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</si>
  <si>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</si>
  <si>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</si>
  <si>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</si>
  <si>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</si>
  <si>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</si>
  <si>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</si>
  <si>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</si>
  <si>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</si>
  <si>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</si>
  <si>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</si>
  <si>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</si>
  <si>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</si>
  <si>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</si>
  <si>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</si>
  <si>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</si>
  <si>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</si>
  <si>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</si>
  <si>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</si>
  <si>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</si>
  <si>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</si>
  <si>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</si>
  <si>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</si>
  <si>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</si>
  <si>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</si>
  <si>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</si>
  <si>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</si>
  <si>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</si>
  <si>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</si>
  <si>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</si>
  <si>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</si>
  <si>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</si>
  <si>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</si>
  <si>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</si>
  <si>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</si>
  <si>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</si>
  <si>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</si>
  <si>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</si>
  <si>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</si>
  <si>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</si>
  <si>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</si>
  <si>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</si>
  <si>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</si>
  <si>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</si>
  <si>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</si>
  <si>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</si>
  <si>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</si>
  <si>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</si>
  <si>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</si>
  <si>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</si>
  <si>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</si>
  <si>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</si>
  <si>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</si>
  <si>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</si>
  <si>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</si>
  <si>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</si>
  <si>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</si>
  <si>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</si>
  <si>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</si>
  <si>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</si>
  <si>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</si>
  <si>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</si>
  <si>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</si>
  <si>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</si>
  <si>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</si>
  <si>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</si>
  <si>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</si>
  <si>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</si>
  <si>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</si>
  <si>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</si>
  <si>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</si>
  <si>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</si>
  <si>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</si>
  <si>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</si>
  <si>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</si>
  <si>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</si>
  <si>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</si>
  <si>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</si>
  <si>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</si>
  <si>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</si>
  <si>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</si>
  <si>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</si>
  <si>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</si>
  <si>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</si>
  <si>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</si>
  <si>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</si>
  <si>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</si>
  <si>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</si>
  <si>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</si>
  <si>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</si>
  <si>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</si>
  <si>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</si>
  <si>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</si>
  <si>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</si>
  <si>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</si>
  <si>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</si>
  <si>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</si>
  <si>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</si>
  <si>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</si>
  <si>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</si>
  <si>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</si>
  <si>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</si>
  <si>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</si>
  <si>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</si>
  <si>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</si>
  <si>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</si>
  <si>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</si>
  <si>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</si>
  <si>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</si>
  <si>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</si>
  <si>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</si>
  <si>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</si>
  <si>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</si>
  <si>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</si>
  <si>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</si>
  <si>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</si>
  <si>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</si>
  <si>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</si>
  <si>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</si>
  <si>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</si>
  <si>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</si>
  <si>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</si>
  <si>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</si>
  <si>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</si>
  <si>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</si>
  <si>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</si>
  <si>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</si>
  <si>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</si>
  <si>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</si>
  <si>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</si>
  <si>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</si>
  <si>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</si>
  <si>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</si>
  <si>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</si>
  <si>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</si>
  <si>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</si>
  <si>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</si>
  <si>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</si>
  <si>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</si>
  <si>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</si>
  <si>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</si>
  <si>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</si>
  <si>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</si>
  <si>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</si>
  <si>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</si>
  <si>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</si>
  <si>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</si>
  <si>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</si>
  <si>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</si>
  <si>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</si>
  <si>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</si>
  <si>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</si>
  <si>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</si>
  <si>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</si>
  <si>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</si>
  <si>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</si>
  <si>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</si>
  <si>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</si>
  <si>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</si>
  <si>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</si>
  <si>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</si>
  <si>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</si>
  <si>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</si>
  <si>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</si>
  <si>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</si>
  <si>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</si>
  <si>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</si>
  <si>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</si>
  <si>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</si>
  <si>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</si>
  <si>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</si>
  <si>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</si>
  <si>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</si>
  <si>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</si>
  <si>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</si>
  <si>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</si>
  <si>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</si>
  <si>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</si>
  <si>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</si>
  <si>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</si>
  <si>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</si>
  <si>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</si>
  <si>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</si>
  <si>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</si>
  <si>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</si>
  <si>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</si>
  <si>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</si>
  <si>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</si>
  <si>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</si>
  <si>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</si>
  <si>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</si>
  <si>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</si>
  <si>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</si>
  <si>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</si>
  <si>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</si>
  <si>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</si>
  <si>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</si>
  <si>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</si>
  <si>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</si>
  <si>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</si>
  <si>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</si>
  <si>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</si>
  <si>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</si>
  <si>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</si>
  <si>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</si>
  <si>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</si>
  <si>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</si>
  <si>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</si>
  <si>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</si>
  <si>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</si>
  <si>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</si>
  <si>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</si>
  <si>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</si>
  <si>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</si>
  <si>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</si>
  <si>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</si>
  <si>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</si>
  <si>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</si>
  <si>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</si>
  <si>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</si>
  <si>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</si>
  <si>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</si>
  <si>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</si>
  <si>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</si>
  <si>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</si>
  <si>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</si>
  <si>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</si>
  <si>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</si>
  <si>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</si>
  <si>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</si>
  <si>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</si>
  <si>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</si>
  <si>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</si>
  <si>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</si>
  <si>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</si>
  <si>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</si>
  <si>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</si>
  <si>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</si>
  <si>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</si>
  <si>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</si>
  <si>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</si>
  <si>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</si>
  <si>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</si>
  <si>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</si>
  <si>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</si>
  <si>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</si>
  <si>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</si>
  <si>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</si>
  <si>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</si>
  <si>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</si>
  <si>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</si>
  <si>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</si>
  <si>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</si>
  <si>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</si>
  <si>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</si>
  <si>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</si>
  <si>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</si>
  <si>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</si>
  <si>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</si>
  <si>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</si>
  <si>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</si>
  <si>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</si>
  <si>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</si>
  <si>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</si>
  <si>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</si>
  <si>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</si>
  <si>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</si>
  <si>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</si>
  <si>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</si>
  <si>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</si>
  <si>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</si>
  <si>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</si>
  <si>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</si>
  <si>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</si>
  <si>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</si>
  <si>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</si>
  <si>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</si>
  <si>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</si>
  <si>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</si>
  <si>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</si>
  <si>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</si>
  <si>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</si>
  <si>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</si>
  <si>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</si>
  <si>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</si>
  <si>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</si>
  <si>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</si>
  <si>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</si>
  <si>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</si>
  <si>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</si>
  <si>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</si>
  <si>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</si>
  <si>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</si>
  <si>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</si>
  <si>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</si>
  <si>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</si>
  <si>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</si>
  <si>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</si>
  <si>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</si>
  <si>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</si>
  <si>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</si>
  <si>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</si>
  <si>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</si>
  <si>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</si>
  <si>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</si>
  <si>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</si>
  <si>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</si>
  <si>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</si>
  <si>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</si>
  <si>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</si>
  <si>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</si>
  <si>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</si>
  <si>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</si>
  <si>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</si>
  <si>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</si>
  <si>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</si>
  <si>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</si>
  <si>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</si>
  <si>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</si>
  <si>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</si>
  <si>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</si>
  <si>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</si>
  <si>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</si>
  <si>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</si>
  <si>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</si>
  <si>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</si>
  <si>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</si>
  <si>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</si>
  <si>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</si>
  <si>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</si>
  <si>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</si>
  <si>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</si>
  <si>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</si>
  <si>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</si>
  <si>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</si>
  <si>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</si>
  <si>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</si>
  <si>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</si>
  <si>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</si>
  <si>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</si>
  <si>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</si>
  <si>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</si>
  <si>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</si>
  <si>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</si>
  <si>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</si>
  <si>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</si>
  <si>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</si>
  <si>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</si>
  <si>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</si>
  <si>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</si>
  <si>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</si>
  <si>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</si>
  <si>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</si>
  <si>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</si>
  <si>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</si>
  <si>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</si>
  <si>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</si>
  <si>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</si>
  <si>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</si>
  <si>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</si>
  <si>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</si>
  <si>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</si>
  <si>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</si>
  <si>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</si>
  <si>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</si>
  <si>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</si>
  <si>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</si>
  <si>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</si>
  <si>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</si>
  <si>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</si>
  <si>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</si>
  <si>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</si>
  <si>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</si>
  <si>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</si>
  <si>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</si>
  <si>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</si>
  <si>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</si>
  <si>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</si>
  <si>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</si>
  <si>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</si>
  <si>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</si>
  <si>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</si>
  <si>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</si>
  <si>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</si>
  <si>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</si>
  <si>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</si>
  <si>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</si>
  <si>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</si>
  <si>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</si>
  <si>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</si>
  <si>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</si>
  <si>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</si>
  <si>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</si>
  <si>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</si>
  <si>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</si>
  <si>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</si>
  <si>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</si>
  <si>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</si>
  <si>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</si>
  <si>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</si>
  <si>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</si>
  <si>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</si>
  <si>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</si>
  <si>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</si>
  <si>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</si>
  <si>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</si>
  <si>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</si>
  <si>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</si>
  <si>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</si>
  <si>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</si>
  <si>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</si>
  <si>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</si>
  <si>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</si>
  <si>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</si>
  <si>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</si>
  <si>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</si>
  <si>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</si>
  <si>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</si>
  <si>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</si>
  <si>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</si>
  <si>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</si>
  <si>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</si>
  <si>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</si>
  <si>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</si>
  <si>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</si>
  <si>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</si>
  <si>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</si>
  <si>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</si>
  <si>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</si>
  <si>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</si>
  <si>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</si>
  <si>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</si>
  <si>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</si>
  <si>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</si>
  <si>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</si>
  <si>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</si>
  <si>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</si>
  <si>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</si>
  <si>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</si>
  <si>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</si>
  <si>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</si>
  <si>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</si>
  <si>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</si>
  <si>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</si>
  <si>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</si>
  <si>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</si>
  <si>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</si>
  <si>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</si>
  <si>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</si>
  <si>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</si>
  <si>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</si>
  <si>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</si>
  <si>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</si>
  <si>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</si>
  <si>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</si>
  <si>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</si>
  <si>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</si>
  <si>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</si>
  <si>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</si>
  <si>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</si>
  <si>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</si>
  <si>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</si>
  <si>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</si>
  <si>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</si>
  <si>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</si>
  <si>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</si>
  <si>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</si>
  <si>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</si>
  <si>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</si>
  <si>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</si>
  <si>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</si>
  <si>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</si>
  <si>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</si>
  <si>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</si>
  <si>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</si>
  <si>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</si>
  <si>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</si>
  <si>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</si>
  <si>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</si>
  <si>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</si>
  <si>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</si>
  <si>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</si>
  <si>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</si>
  <si>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</si>
  <si>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</si>
  <si>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</si>
  <si>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</si>
  <si>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</si>
  <si>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</si>
  <si>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</si>
  <si>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</si>
  <si>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</si>
  <si>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</si>
  <si>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</si>
  <si>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</si>
  <si>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</si>
  <si>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</si>
  <si>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</si>
  <si>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</si>
  <si>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</si>
  <si>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</si>
  <si>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</si>
  <si>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</si>
  <si>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</si>
  <si>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</si>
  <si>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</si>
  <si>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</si>
  <si>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</si>
  <si>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</si>
  <si>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</si>
  <si>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</si>
  <si>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</si>
  <si>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</si>
  <si>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</si>
  <si>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</si>
  <si>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</si>
  <si>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</si>
  <si>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</si>
  <si>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</si>
  <si>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</si>
  <si>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</si>
  <si>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</si>
  <si>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</si>
  <si>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</si>
  <si>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</si>
  <si>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</si>
  <si>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</si>
  <si>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</si>
  <si>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</si>
  <si>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</si>
  <si>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</si>
  <si>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</si>
  <si>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</si>
  <si>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</si>
  <si>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</si>
  <si>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</si>
  <si>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</si>
  <si>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</si>
  <si>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</si>
  <si>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</si>
  <si>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</si>
  <si>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</si>
  <si>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</si>
  <si>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</si>
  <si>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</si>
  <si>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</si>
  <si>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</si>
  <si>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</si>
  <si>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</si>
  <si>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</si>
  <si>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</si>
  <si>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</si>
  <si>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</si>
  <si>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</si>
  <si>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</si>
  <si>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</si>
  <si>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</si>
  <si>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</si>
  <si>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</si>
  <si>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</si>
  <si>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</si>
  <si>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</si>
  <si>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</si>
  <si>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</si>
  <si>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</si>
  <si>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</si>
  <si>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</si>
  <si>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</si>
  <si>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</si>
  <si>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</si>
  <si>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</si>
  <si>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</si>
  <si>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</si>
  <si>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</si>
  <si>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</si>
  <si>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</si>
  <si>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</si>
  <si>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</si>
  <si>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</si>
  <si>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</si>
  <si>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</si>
  <si>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</si>
  <si>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</si>
  <si>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</si>
  <si>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</si>
  <si>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</si>
  <si>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</si>
  <si>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</si>
  <si>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</si>
  <si>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</si>
  <si>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</si>
  <si>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</si>
  <si>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</si>
  <si>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</si>
  <si>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</si>
  <si>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</si>
  <si>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</si>
  <si>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</si>
  <si>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</si>
  <si>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</si>
  <si>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</si>
  <si>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</si>
  <si>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</si>
  <si>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</si>
  <si>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</si>
  <si>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</si>
  <si>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</si>
  <si>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</si>
  <si>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</si>
  <si>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</si>
  <si>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</si>
  <si>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</si>
  <si>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</si>
  <si>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</si>
  <si>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</si>
  <si>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</si>
  <si>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</si>
  <si>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</si>
  <si>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</si>
  <si>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</si>
  <si>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</si>
  <si>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</si>
  <si>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</si>
  <si>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</si>
  <si>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</si>
  <si>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</si>
  <si>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</si>
  <si>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</si>
  <si>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</si>
  <si>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</si>
  <si>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</si>
  <si>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</si>
  <si>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</si>
  <si>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</si>
  <si>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</si>
  <si>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</si>
  <si>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</si>
  <si>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</si>
  <si>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</si>
  <si>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</si>
  <si>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</si>
  <si>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</si>
  <si>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</si>
  <si>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</si>
  <si>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</si>
  <si>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</si>
  <si>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</si>
  <si>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</si>
  <si>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</si>
  <si>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</si>
  <si>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</si>
  <si>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</si>
  <si>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</si>
  <si>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</si>
  <si>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</si>
  <si>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</si>
  <si>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</si>
  <si>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</si>
  <si>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</si>
  <si>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</si>
  <si>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</si>
  <si>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</si>
  <si>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</si>
  <si>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</si>
  <si>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</si>
  <si>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</si>
  <si>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</si>
  <si>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</si>
  <si>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</si>
  <si>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</si>
  <si>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</si>
  <si>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</si>
  <si>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</si>
  <si>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</si>
  <si>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</si>
  <si>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</si>
  <si>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</si>
  <si>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</si>
  <si>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</si>
  <si>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</si>
  <si>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</si>
  <si>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</si>
  <si>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</si>
  <si>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</si>
  <si>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</si>
  <si>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</si>
  <si>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</si>
  <si>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</si>
  <si>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</si>
  <si>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</si>
  <si>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</si>
  <si>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</si>
  <si>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</si>
  <si>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</si>
  <si>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</si>
  <si>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</si>
  <si>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</si>
  <si>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</si>
  <si>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</si>
  <si>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</si>
  <si>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</si>
  <si>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</si>
  <si>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</si>
  <si>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</si>
  <si>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</si>
  <si>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</si>
  <si>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</si>
  <si>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</si>
  <si>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</si>
  <si>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</si>
  <si>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</si>
  <si>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</si>
  <si>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</si>
  <si>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</si>
  <si>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</si>
  <si>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</si>
  <si>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</si>
  <si>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</si>
  <si>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</si>
  <si>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</si>
  <si>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</si>
  <si>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</si>
  <si>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</si>
  <si>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</si>
  <si>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</si>
  <si>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</si>
  <si>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</si>
  <si>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</si>
  <si>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</si>
  <si>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</si>
  <si>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</si>
  <si>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</si>
  <si>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</si>
  <si>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</si>
  <si>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</si>
  <si>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</si>
  <si>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</si>
  <si>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</si>
  <si>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</si>
  <si>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</si>
  <si>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</si>
  <si>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</si>
  <si>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</si>
  <si>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</si>
  <si>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</si>
  <si>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</si>
  <si>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</si>
  <si>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</si>
  <si>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</si>
  <si>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</si>
  <si>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</si>
  <si>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</si>
  <si>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</si>
  <si>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</si>
  <si>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</si>
  <si>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</si>
  <si>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</si>
  <si>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</si>
  <si>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</si>
  <si>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</si>
  <si>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</si>
  <si>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</si>
  <si>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</si>
  <si>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</si>
  <si>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</si>
  <si>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</si>
  <si>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</si>
  <si>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</si>
  <si>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</si>
  <si>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</si>
  <si>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</si>
  <si>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</si>
  <si>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</si>
  <si>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</si>
  <si>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</si>
  <si>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</si>
  <si>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</si>
  <si>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</si>
  <si>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</si>
  <si>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</si>
  <si>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</si>
  <si>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</si>
  <si>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</si>
  <si>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</si>
  <si>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</si>
  <si>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</si>
  <si>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</si>
  <si>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</si>
  <si>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</si>
  <si>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</si>
  <si>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</si>
  <si>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</si>
  <si>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</si>
  <si>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</si>
  <si>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</si>
  <si>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</si>
  <si>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</si>
  <si>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</si>
  <si>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</si>
  <si>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</si>
  <si>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</si>
  <si>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</si>
  <si>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</si>
  <si>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</si>
  <si>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</si>
  <si>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</si>
  <si>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</si>
  <si>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</si>
  <si>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</si>
  <si>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</si>
  <si>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</si>
  <si>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</si>
  <si>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</si>
  <si>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</si>
  <si>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</si>
  <si>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</si>
  <si>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</si>
  <si>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</si>
  <si>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</si>
  <si>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</si>
  <si>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</si>
  <si>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</si>
  <si>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</si>
  <si>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</si>
  <si>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</si>
  <si>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</si>
  <si>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</si>
  <si>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</si>
  <si>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</si>
  <si>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</si>
  <si>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</si>
  <si>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</si>
  <si>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</si>
  <si>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</si>
  <si>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</si>
  <si>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</si>
  <si>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</si>
  <si>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</si>
  <si>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</si>
  <si>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</si>
  <si>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</si>
  <si>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</si>
  <si>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</si>
  <si>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</si>
  <si>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</si>
  <si>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</si>
  <si>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</si>
  <si>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</si>
  <si>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</si>
  <si>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</si>
  <si>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</si>
  <si>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</si>
  <si>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</si>
  <si>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</si>
  <si>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</si>
  <si>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</si>
  <si>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</si>
  <si>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</si>
  <si>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</si>
  <si>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</si>
  <si>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</si>
  <si>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</si>
  <si>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</si>
  <si>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</si>
  <si>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</si>
  <si>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</si>
  <si>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</si>
  <si>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</si>
  <si>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</si>
  <si>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</si>
  <si>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</si>
  <si>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</si>
  <si>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</si>
  <si>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</si>
  <si>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</si>
  <si>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</si>
  <si>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</si>
  <si>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</si>
  <si>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</si>
  <si>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</si>
  <si>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</si>
  <si>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</si>
  <si>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</si>
  <si>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</si>
  <si>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</si>
  <si>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</si>
  <si>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</si>
  <si>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</si>
  <si>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</si>
  <si>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</si>
  <si>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</si>
  <si>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</si>
  <si>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</si>
  <si>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</si>
  <si>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</si>
  <si>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</si>
  <si>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</si>
  <si>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</si>
  <si>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</si>
  <si>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</si>
  <si>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</si>
  <si>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</si>
  <si>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</si>
  <si>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</si>
  <si>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</si>
  <si>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</si>
  <si>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</si>
  <si>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</si>
  <si>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</si>
  <si>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</si>
  <si>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</si>
  <si>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</si>
  <si>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</si>
  <si>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</si>
  <si>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</si>
  <si>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</si>
  <si>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</si>
  <si>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</si>
  <si>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</si>
  <si>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</si>
  <si>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</si>
  <si>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</si>
  <si>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</si>
  <si>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</si>
  <si>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</si>
  <si>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</si>
  <si>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</si>
  <si>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</si>
  <si>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</si>
  <si>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</si>
  <si>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</si>
  <si>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</si>
  <si>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</si>
  <si>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</si>
  <si>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</si>
  <si>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</si>
  <si>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</si>
  <si>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</si>
  <si>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</si>
  <si>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</si>
  <si>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</si>
  <si>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</si>
  <si>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</si>
  <si>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</si>
  <si>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</si>
  <si>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</si>
  <si>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</si>
  <si>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</si>
  <si>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</si>
  <si>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</si>
  <si>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</si>
  <si>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</si>
  <si>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</si>
  <si>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</si>
  <si>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</si>
  <si>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</si>
  <si>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</si>
  <si>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</si>
  <si>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</si>
  <si>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</si>
  <si>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</si>
  <si>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</si>
  <si>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</si>
  <si>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</si>
  <si>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</si>
  <si>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</si>
  <si>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</si>
  <si>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</si>
  <si>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</si>
  <si>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</si>
  <si>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</si>
  <si>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</si>
  <si>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</si>
  <si>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</si>
  <si>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</si>
  <si>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</si>
  <si>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</si>
  <si>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</si>
  <si>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</si>
  <si>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</si>
  <si>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</si>
  <si>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</si>
  <si>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</si>
  <si>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</si>
  <si>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</si>
  <si>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</si>
  <si>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</si>
  <si>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</si>
  <si>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</si>
  <si>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</si>
  <si>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</si>
  <si>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</si>
  <si>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</si>
  <si>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</si>
  <si>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</si>
  <si>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</si>
  <si>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</si>
  <si>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</si>
  <si>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</si>
  <si>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</si>
  <si>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</si>
  <si>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</si>
  <si>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</si>
  <si>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</si>
  <si>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</si>
  <si>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</si>
  <si>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</si>
  <si>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</si>
  <si>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</si>
  <si>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</si>
  <si>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</si>
  <si>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</si>
  <si>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</si>
  <si>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</si>
  <si>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</si>
  <si>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</si>
  <si>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</si>
  <si>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</si>
  <si>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</si>
  <si>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</si>
  <si>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</si>
  <si>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</si>
  <si>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</si>
  <si>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</si>
  <si>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</si>
  <si>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</si>
  <si>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</si>
  <si>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</si>
  <si>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</si>
  <si>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</si>
  <si>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</si>
  <si>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</si>
  <si>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</si>
  <si>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</si>
  <si>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</si>
  <si>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</si>
  <si>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</si>
  <si>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</si>
  <si>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</si>
  <si>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</si>
  <si>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</si>
  <si>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</si>
  <si>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</si>
  <si>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</si>
  <si>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</si>
  <si>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</si>
  <si>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</si>
  <si>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</si>
  <si>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</si>
  <si>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</si>
  <si>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</si>
  <si>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</si>
  <si>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</si>
  <si>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</si>
  <si>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</si>
  <si>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</si>
  <si>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</si>
  <si>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</si>
  <si>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</si>
  <si>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</si>
  <si>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</si>
  <si>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</si>
  <si>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</si>
  <si>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</si>
  <si>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</si>
  <si>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</si>
  <si>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</si>
  <si>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</si>
  <si>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</si>
  <si>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</si>
  <si>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</si>
  <si>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</si>
  <si>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</si>
  <si>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</si>
  <si>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</si>
  <si>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</si>
  <si>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</si>
  <si>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</si>
  <si>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</si>
  <si>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</si>
  <si>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</si>
  <si>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</si>
  <si>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</si>
  <si>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</si>
  <si>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</si>
  <si>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</si>
  <si>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</si>
  <si>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</si>
  <si>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</si>
  <si>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</si>
  <si>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</si>
  <si>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</si>
  <si>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</si>
  <si>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</si>
  <si>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</si>
  <si>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</si>
  <si>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</si>
  <si>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</si>
  <si>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</si>
  <si>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</si>
  <si>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</si>
  <si>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</si>
  <si>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</si>
  <si>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</si>
  <si>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</si>
  <si>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</si>
  <si>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</si>
  <si>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</si>
  <si>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</si>
  <si>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</si>
  <si>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</si>
  <si>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</si>
  <si>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</si>
  <si>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</si>
  <si>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</si>
  <si>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</si>
  <si>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</si>
  <si>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</si>
  <si>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</si>
  <si>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</si>
  <si>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</si>
  <si>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</si>
  <si>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</si>
  <si>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</si>
  <si>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</si>
  <si>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</si>
  <si>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</si>
  <si>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</si>
  <si>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</si>
  <si>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</si>
  <si>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</si>
  <si>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</si>
  <si>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</si>
  <si>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</si>
  <si>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</si>
  <si>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</si>
  <si>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</si>
  <si>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</si>
  <si>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</si>
  <si>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</si>
  <si>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</si>
  <si>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</si>
  <si>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</si>
  <si>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</si>
  <si>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</si>
  <si>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</si>
  <si>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</si>
  <si>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</si>
  <si>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</si>
  <si>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</si>
  <si>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</si>
  <si>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</si>
  <si>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</si>
  <si>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</si>
  <si>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</si>
  <si>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</si>
  <si>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</si>
  <si>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</si>
  <si>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</si>
  <si>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</si>
  <si>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</si>
  <si>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</si>
  <si>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</si>
  <si>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</si>
  <si>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</si>
  <si>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</si>
  <si>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</si>
  <si>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</si>
  <si>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</si>
  <si>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</si>
  <si>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</si>
  <si>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</si>
  <si>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</si>
  <si>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</si>
  <si>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</si>
  <si>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</si>
  <si>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</si>
  <si>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</si>
  <si>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</si>
  <si>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</si>
  <si>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</si>
  <si>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</si>
  <si>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</si>
  <si>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</si>
  <si>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</si>
  <si>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</si>
  <si>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</si>
  <si>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</si>
  <si>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</si>
  <si>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</si>
  <si>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</si>
  <si>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</si>
  <si>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</si>
  <si>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</si>
  <si>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</si>
  <si>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</si>
  <si>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</si>
  <si>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</si>
  <si>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</si>
  <si>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</si>
  <si>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</si>
  <si>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</si>
  <si>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</si>
  <si>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</si>
  <si>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</si>
  <si>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</si>
  <si>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</si>
  <si>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</si>
  <si>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</si>
  <si>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</si>
  <si>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</si>
  <si>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</si>
  <si>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</si>
  <si>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</si>
  <si>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</si>
  <si>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</si>
  <si>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</si>
  <si>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</si>
  <si>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</si>
  <si>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</si>
  <si>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</si>
  <si>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</si>
  <si>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</si>
  <si>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</si>
  <si>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</si>
  <si>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</si>
  <si>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</si>
  <si>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</si>
  <si>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</si>
  <si>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</si>
  <si>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</si>
  <si>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</si>
  <si>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</si>
  <si>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</si>
  <si>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</si>
  <si>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</si>
  <si>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</si>
  <si>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</si>
  <si>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</si>
  <si>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</si>
  <si>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</si>
  <si>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</si>
  <si>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</si>
  <si>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</si>
  <si>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</si>
  <si>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</si>
  <si>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</si>
  <si>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</si>
  <si>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</si>
  <si>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</si>
  <si>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</si>
  <si>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</si>
  <si>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</si>
  <si>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</si>
  <si>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</si>
  <si>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</si>
  <si>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</si>
  <si>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</si>
  <si>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</si>
  <si>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</si>
  <si>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</si>
  <si>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</si>
  <si>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</si>
  <si>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</si>
  <si>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</si>
  <si>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</si>
  <si>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</si>
  <si>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</si>
  <si>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</si>
  <si>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</si>
  <si>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</si>
  <si>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</si>
  <si>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</si>
  <si>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</si>
  <si>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</si>
  <si>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</si>
  <si>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</si>
  <si>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</si>
  <si>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</si>
  <si>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</si>
  <si>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</si>
  <si>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</si>
  <si>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</si>
  <si>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</si>
  <si>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</si>
  <si>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</si>
  <si>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</si>
  <si>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</si>
  <si>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</si>
  <si>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</si>
  <si>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</si>
  <si>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</si>
  <si>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</si>
  <si>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</si>
  <si>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</si>
  <si>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</si>
  <si>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</si>
  <si>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</si>
  <si>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</si>
  <si>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</si>
  <si>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</si>
  <si>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</si>
  <si>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</si>
  <si>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</si>
  <si>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</si>
  <si>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</si>
  <si>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</si>
  <si>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</si>
  <si>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</si>
  <si>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</si>
  <si>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</si>
  <si>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</si>
  <si>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</si>
  <si>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</si>
  <si>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</si>
  <si>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</si>
  <si>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</si>
  <si>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</si>
  <si>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</si>
  <si>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</si>
  <si>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</si>
  <si>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</si>
  <si>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</si>
  <si>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</si>
  <si>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</si>
  <si>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</si>
  <si>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</si>
  <si>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</si>
  <si>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</si>
  <si>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</si>
  <si>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</si>
  <si>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</si>
  <si>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</si>
  <si>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</si>
  <si>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</si>
  <si>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</si>
  <si>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</si>
  <si>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</si>
  <si>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</si>
  <si>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</si>
  <si>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</si>
  <si>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</si>
  <si>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</si>
  <si>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</si>
  <si>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</si>
  <si>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</si>
  <si>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</si>
  <si>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</si>
  <si>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</si>
  <si>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</si>
  <si>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</si>
  <si>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</si>
  <si>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</si>
  <si>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</si>
  <si>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</si>
  <si>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</si>
  <si>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</si>
  <si>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</si>
  <si>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</si>
  <si>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</si>
  <si>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</si>
  <si>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</si>
  <si>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</si>
  <si>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</si>
  <si>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</si>
  <si>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</si>
  <si>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</si>
  <si>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</si>
  <si>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</si>
  <si>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</si>
  <si>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</si>
  <si>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</si>
  <si>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</si>
  <si>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</si>
  <si>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</si>
  <si>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</si>
  <si>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</si>
  <si>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</si>
  <si>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</si>
  <si>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</si>
  <si>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</si>
  <si>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</si>
  <si>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</si>
  <si>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</si>
  <si>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</si>
  <si>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</si>
  <si>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</si>
  <si>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</si>
  <si>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</si>
  <si>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</si>
  <si>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</si>
  <si>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</si>
  <si>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</si>
  <si>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</si>
  <si>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</si>
  <si>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</si>
  <si>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</si>
  <si>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</si>
  <si>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</si>
  <si>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</si>
  <si>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</si>
  <si>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</si>
  <si>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</si>
  <si>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</si>
  <si>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</si>
  <si>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</si>
  <si>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</si>
  <si>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</si>
  <si>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</si>
  <si>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</si>
  <si>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</si>
  <si>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</si>
  <si>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</si>
  <si>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</si>
  <si>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</si>
  <si>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</si>
  <si>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</si>
  <si>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</si>
  <si>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</si>
  <si>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</si>
  <si>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</si>
  <si>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</si>
  <si>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</si>
  <si>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</si>
  <si>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</si>
  <si>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</si>
  <si>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</si>
  <si>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</si>
  <si>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</si>
  <si>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</si>
  <si>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</si>
  <si>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</si>
  <si>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</si>
  <si>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</si>
  <si>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</si>
  <si>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</si>
  <si>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</si>
  <si>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</si>
  <si>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</si>
  <si>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</si>
  <si>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</si>
  <si>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</si>
  <si>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</si>
  <si>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</si>
  <si>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</si>
  <si>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</si>
  <si>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</si>
  <si>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</si>
  <si>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</si>
  <si>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</si>
  <si>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</si>
  <si>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</si>
  <si>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</si>
  <si>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</si>
  <si>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</si>
  <si>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</si>
  <si>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</si>
  <si>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</si>
  <si>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</si>
  <si>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</si>
  <si>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</si>
  <si>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</si>
  <si>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</si>
  <si>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</si>
  <si>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</si>
  <si>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</si>
  <si>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</si>
  <si>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</si>
  <si>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</si>
  <si>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</si>
  <si>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</si>
  <si>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</si>
  <si>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</si>
  <si>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</si>
  <si>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</si>
  <si>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</si>
  <si>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</si>
  <si>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</si>
  <si>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</si>
  <si>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</si>
  <si>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</si>
  <si>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</si>
  <si>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</si>
  <si>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</si>
  <si>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</si>
  <si>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</si>
  <si>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</si>
  <si>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</si>
  <si>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</si>
  <si>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</si>
  <si>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</si>
  <si>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</si>
  <si>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</si>
  <si>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</si>
  <si>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</si>
  <si>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</si>
  <si>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</si>
  <si>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</si>
  <si>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</si>
  <si>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</si>
  <si>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</si>
  <si>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</si>
  <si>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</si>
  <si>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</si>
  <si>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</si>
  <si>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</si>
  <si>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</si>
  <si>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</si>
  <si>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</si>
  <si>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</si>
  <si>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</si>
  <si>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</si>
  <si>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</si>
  <si>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</si>
  <si>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</si>
  <si>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</si>
  <si>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</si>
  <si>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</si>
  <si>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</si>
  <si>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</si>
  <si>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</si>
  <si>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</si>
  <si>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</si>
  <si>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</si>
  <si>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</si>
  <si>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</si>
  <si>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</si>
  <si>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</si>
  <si>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</si>
  <si>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</si>
  <si>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</si>
  <si>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</si>
  <si>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</si>
  <si>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</si>
  <si>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</si>
  <si>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</si>
  <si>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</si>
  <si>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</si>
  <si>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</si>
  <si>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</si>
  <si>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</si>
  <si>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</si>
  <si>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</si>
  <si>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</si>
  <si>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</si>
  <si>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</si>
  <si>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</si>
  <si>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</si>
  <si>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</si>
  <si>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</si>
  <si>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</si>
  <si>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</si>
  <si>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</si>
  <si>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</si>
  <si>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</si>
  <si>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</si>
  <si>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</si>
  <si>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</si>
  <si>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</si>
  <si>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</si>
  <si>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</si>
  <si>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</si>
  <si>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</si>
  <si>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</si>
  <si>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</si>
  <si>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</si>
  <si>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</si>
  <si>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</si>
  <si>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</si>
  <si>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</si>
  <si>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</si>
  <si>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</si>
  <si>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</si>
  <si>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</si>
  <si>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</si>
  <si>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</si>
  <si>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</si>
  <si>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</si>
  <si>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</si>
  <si>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</si>
  <si>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</si>
  <si>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</si>
  <si>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</si>
  <si>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</si>
  <si>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</si>
  <si>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</si>
  <si>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</si>
  <si>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</si>
  <si>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</si>
  <si>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</si>
  <si>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</si>
  <si>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</si>
  <si>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</si>
  <si>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</si>
  <si>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</si>
  <si>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</si>
  <si>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</si>
  <si>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</si>
  <si>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</si>
  <si>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</si>
  <si>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</si>
  <si>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</si>
  <si>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</si>
  <si>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</si>
  <si>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</si>
  <si>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</si>
  <si>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</si>
  <si>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</si>
  <si>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</si>
  <si>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</si>
  <si>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</si>
  <si>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</si>
  <si>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</si>
  <si>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</si>
  <si>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</si>
  <si>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</si>
  <si>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</si>
  <si>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</si>
  <si>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</si>
  <si>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</si>
  <si>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</si>
  <si>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</si>
  <si>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</si>
  <si>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</si>
  <si>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</si>
  <si>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</si>
  <si>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</si>
  <si>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</si>
  <si>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</si>
  <si>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</si>
  <si>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</si>
  <si>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</si>
  <si>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</si>
  <si>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</si>
  <si>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</si>
  <si>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</si>
  <si>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</si>
  <si>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</si>
  <si>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</si>
  <si>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</si>
  <si>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</si>
  <si>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</si>
  <si>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</si>
  <si>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</si>
  <si>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</si>
  <si>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</si>
  <si>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</si>
  <si>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</si>
  <si>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</si>
  <si>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</si>
  <si>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</si>
  <si>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</si>
  <si>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</si>
  <si>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</si>
  <si>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</si>
  <si>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</si>
  <si>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</si>
  <si>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</si>
  <si>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</si>
  <si>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</si>
  <si>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</si>
  <si>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</si>
  <si>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</si>
  <si>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</si>
  <si>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</si>
  <si>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</si>
  <si>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</si>
  <si>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</si>
  <si>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</si>
  <si>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</si>
  <si>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</si>
  <si>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</si>
  <si>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</si>
  <si>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</si>
  <si>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</si>
  <si>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</si>
  <si>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</si>
  <si>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</si>
  <si>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</si>
  <si>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</si>
  <si>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</si>
  <si>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</si>
  <si>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</si>
  <si>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</si>
  <si>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</si>
  <si>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</si>
  <si>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</si>
  <si>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</si>
  <si>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</si>
  <si>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</si>
  <si>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</si>
  <si>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</si>
  <si>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</si>
  <si>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</si>
  <si>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</si>
  <si>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</si>
  <si>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</si>
  <si>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</si>
  <si>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</si>
  <si>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</si>
  <si>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</si>
  <si>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</si>
  <si>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</si>
  <si>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</si>
  <si>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</si>
  <si>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</si>
  <si>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</si>
  <si>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</si>
  <si>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</si>
  <si>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</si>
  <si>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</si>
  <si>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</si>
  <si>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</si>
  <si>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</si>
  <si>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</si>
  <si>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</si>
  <si>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</si>
  <si>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</si>
  <si>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</si>
  <si>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</si>
  <si>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</si>
  <si>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</si>
  <si>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</si>
  <si>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</si>
  <si>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</si>
  <si>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</si>
  <si>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</si>
  <si>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</si>
  <si>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</si>
  <si>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</si>
  <si>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</si>
  <si>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</si>
  <si>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</si>
  <si>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</si>
  <si>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</si>
  <si>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</si>
  <si>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</si>
  <si>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</si>
  <si>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</si>
  <si>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</si>
  <si>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</si>
  <si>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</si>
  <si>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</si>
  <si>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</si>
  <si>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</si>
  <si>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</si>
  <si>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</si>
  <si>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</si>
  <si>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</si>
  <si>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</si>
  <si>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</si>
  <si>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</si>
  <si>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</si>
  <si>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</si>
  <si>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</si>
  <si>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</si>
  <si>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</si>
  <si>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</si>
  <si>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</si>
  <si>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</si>
  <si>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</si>
  <si>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</si>
  <si>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</si>
  <si>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</si>
  <si>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</si>
  <si>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</si>
  <si>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</si>
  <si>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</si>
  <si>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</si>
  <si>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</si>
  <si>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</si>
  <si>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</si>
  <si>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</si>
  <si>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</si>
  <si>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</si>
  <si>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</si>
  <si>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</si>
  <si>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</si>
  <si>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</si>
  <si>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</si>
  <si>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</si>
  <si>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</si>
  <si>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</si>
  <si>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</si>
  <si>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</si>
  <si>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</si>
  <si>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</si>
  <si>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</si>
  <si>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</si>
  <si>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</si>
  <si>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</si>
  <si>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</si>
  <si>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</si>
  <si>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</si>
  <si>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</si>
  <si>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</si>
  <si>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</si>
  <si>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</si>
  <si>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</si>
  <si>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</si>
  <si>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</si>
  <si>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</si>
  <si>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</si>
  <si>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</si>
  <si>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</si>
  <si>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</si>
  <si>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</si>
  <si>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</si>
  <si>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</si>
  <si>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</si>
  <si>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</si>
  <si>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</si>
  <si>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</si>
  <si>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</si>
  <si>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</si>
  <si>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</si>
  <si>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</si>
  <si>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</si>
  <si>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</si>
  <si>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</si>
  <si>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</si>
  <si>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</si>
  <si>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</si>
  <si>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</si>
  <si>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</si>
  <si>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</si>
  <si>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</si>
  <si>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</si>
  <si>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</si>
  <si>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</si>
  <si>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</si>
  <si>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</si>
  <si>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</si>
  <si>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</si>
  <si>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</si>
  <si>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</si>
  <si>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</si>
  <si>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</si>
  <si>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</si>
  <si>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</si>
  <si>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</si>
  <si>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</si>
  <si>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</si>
  <si>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</si>
  <si>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</si>
  <si>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</si>
  <si>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</si>
  <si>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</si>
  <si>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</si>
  <si>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</si>
  <si>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</si>
  <si>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</si>
  <si>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</si>
  <si>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</si>
  <si>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</si>
  <si>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</si>
  <si>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</si>
  <si>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</si>
  <si>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</si>
  <si>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</si>
  <si>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</si>
  <si>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</si>
  <si>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</si>
  <si>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</si>
  <si>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</si>
  <si>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</si>
  <si>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</si>
  <si>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</si>
  <si>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</si>
  <si>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</si>
  <si>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</si>
  <si>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</si>
  <si>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</si>
  <si>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</si>
  <si>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</si>
  <si>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</si>
  <si>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</si>
  <si>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</si>
  <si>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</si>
  <si>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</si>
  <si>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</si>
  <si>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</si>
  <si>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</si>
  <si>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</si>
  <si>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</si>
  <si>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</si>
  <si>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</si>
  <si>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</si>
  <si>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</si>
  <si>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</si>
  <si>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</si>
  <si>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</si>
  <si>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</si>
  <si>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</si>
  <si>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</si>
  <si>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</si>
  <si>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</si>
  <si>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</si>
  <si>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</si>
  <si>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</si>
  <si>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</si>
  <si>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</si>
  <si>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</si>
  <si>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</si>
  <si>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</si>
  <si>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</si>
  <si>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</si>
  <si>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</si>
  <si>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</si>
  <si>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</si>
  <si>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</si>
  <si>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</si>
  <si>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</si>
  <si>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</si>
  <si>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</si>
  <si>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</si>
  <si>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</si>
  <si>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</si>
  <si>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</si>
  <si>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</si>
  <si>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</si>
  <si>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</si>
  <si>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</si>
  <si>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</si>
  <si>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</si>
  <si>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</si>
  <si>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</si>
  <si>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</si>
  <si>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</si>
  <si>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</si>
  <si>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</si>
  <si>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</si>
  <si>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</si>
  <si>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</si>
  <si>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</si>
  <si>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</si>
  <si>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</si>
  <si>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</si>
  <si>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</si>
  <si>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</si>
  <si>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</si>
  <si>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</si>
  <si>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</si>
  <si>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</si>
  <si>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</si>
  <si>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</si>
  <si>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</si>
  <si>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</si>
  <si>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</si>
  <si>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</si>
  <si>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</si>
  <si>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</si>
  <si>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</si>
  <si>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</si>
  <si>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</si>
  <si>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</si>
  <si>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</si>
  <si>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</si>
  <si>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</si>
  <si>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</si>
  <si>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</si>
  <si>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</si>
  <si>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</si>
  <si>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</si>
  <si>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</si>
  <si>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</si>
  <si>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</si>
  <si>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</si>
  <si>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</si>
  <si>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</si>
  <si>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</si>
  <si>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</si>
  <si>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</si>
  <si>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</si>
  <si>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</si>
  <si>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</si>
  <si>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</si>
  <si>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</si>
  <si>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</si>
  <si>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</si>
  <si>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</si>
  <si>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</si>
  <si>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</si>
  <si>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</si>
  <si>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</si>
  <si>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</si>
  <si>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</si>
  <si>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</si>
  <si>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</si>
  <si>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</si>
  <si>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</si>
  <si>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</si>
  <si>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</si>
  <si>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</si>
  <si>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</si>
  <si>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</si>
  <si>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</si>
  <si>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</si>
  <si>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</si>
  <si>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</si>
  <si>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</si>
  <si>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</si>
  <si>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</si>
  <si>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</si>
  <si>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</si>
  <si>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</si>
  <si>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</si>
  <si>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</si>
  <si>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</si>
  <si>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</si>
  <si>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</si>
  <si>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</si>
  <si>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</si>
  <si>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</si>
  <si>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</si>
  <si>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</si>
  <si>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</si>
  <si>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</si>
  <si>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</si>
  <si>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</si>
  <si>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</si>
  <si>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</si>
  <si>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</si>
  <si>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</si>
  <si>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</si>
  <si>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</si>
  <si>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</si>
  <si>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</si>
  <si>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</si>
  <si>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</si>
  <si>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</si>
  <si>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</si>
  <si>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</si>
  <si>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</si>
  <si>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</si>
  <si>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</si>
  <si>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</si>
  <si>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</si>
  <si>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</si>
  <si>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</si>
  <si>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</si>
  <si>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</si>
  <si>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</si>
  <si>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</si>
  <si>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</si>
  <si>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</si>
  <si>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</si>
  <si>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</si>
  <si>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</si>
  <si>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</si>
  <si>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</si>
  <si>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</si>
  <si>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</si>
  <si>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</si>
  <si>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</si>
  <si>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</si>
  <si>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</si>
  <si>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</si>
  <si>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</si>
  <si>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</si>
  <si>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</si>
  <si>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</si>
  <si>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</si>
  <si>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</si>
  <si>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</si>
  <si>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</si>
  <si>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</si>
  <si>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</si>
  <si>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</si>
  <si>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</si>
  <si>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</si>
  <si>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</si>
  <si>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</si>
  <si>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</si>
  <si>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</si>
  <si>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</si>
  <si>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</si>
  <si>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</si>
  <si>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</si>
  <si>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</si>
  <si>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</si>
  <si>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</si>
  <si>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</si>
  <si>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</si>
  <si>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</si>
  <si>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</si>
  <si>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</si>
  <si>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</si>
  <si>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</si>
  <si>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</si>
  <si>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</si>
  <si>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</si>
  <si>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</si>
  <si>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</si>
  <si>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</si>
  <si>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</si>
  <si>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</si>
  <si>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</si>
  <si>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</si>
  <si>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</si>
  <si>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</si>
  <si>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</si>
  <si>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</si>
  <si>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</si>
  <si>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</si>
  <si>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</si>
  <si>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</si>
  <si>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</si>
  <si>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</si>
  <si>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</si>
  <si>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</si>
  <si>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</si>
  <si>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</si>
  <si>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</si>
  <si>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</si>
  <si>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</si>
  <si>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</si>
  <si>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</si>
  <si>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</si>
  <si>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</si>
  <si>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</si>
  <si>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</si>
  <si>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</si>
  <si>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</si>
  <si>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</si>
  <si>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</si>
  <si>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</si>
  <si>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</si>
  <si>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</si>
  <si>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</si>
  <si>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</si>
  <si>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</si>
  <si>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</si>
  <si>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</si>
  <si>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</si>
  <si>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</si>
  <si>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</si>
  <si>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</si>
  <si>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</si>
  <si>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</si>
  <si>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</si>
  <si>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</si>
  <si>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</si>
  <si>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</si>
  <si>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</si>
  <si>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</si>
  <si>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</si>
  <si>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</si>
  <si>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</si>
  <si>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</si>
  <si>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</si>
  <si>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</si>
  <si>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</si>
  <si>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</si>
  <si>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</si>
  <si>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</si>
  <si>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</si>
  <si>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</si>
  <si>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</si>
  <si>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</si>
  <si>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</si>
  <si>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</si>
  <si>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</si>
  <si>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</si>
  <si>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</si>
  <si>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</si>
  <si>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</si>
  <si>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</si>
  <si>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</si>
  <si>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</si>
  <si>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</si>
  <si>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</si>
  <si>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</si>
  <si>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</si>
  <si>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</si>
  <si>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</si>
  <si>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</si>
  <si>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</si>
  <si>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</si>
  <si>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</si>
  <si>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</si>
  <si>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</si>
  <si>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</si>
  <si>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</si>
  <si>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</si>
  <si>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</si>
  <si>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</si>
  <si>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</si>
  <si>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</si>
  <si>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</si>
  <si>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</si>
  <si>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</si>
  <si>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</si>
  <si>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</si>
  <si>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</si>
  <si>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</si>
  <si>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</si>
  <si>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</si>
  <si>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</si>
  <si>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</si>
  <si>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</si>
  <si>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</si>
  <si>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</si>
  <si>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</si>
  <si>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</si>
  <si>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</si>
  <si>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</si>
  <si>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</si>
  <si>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</si>
  <si>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</si>
  <si>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</si>
  <si>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</si>
  <si>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</si>
  <si>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</si>
  <si>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</si>
  <si>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</si>
  <si>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</si>
  <si>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</si>
  <si>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</si>
  <si>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</si>
  <si>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</si>
  <si>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</si>
  <si>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</si>
  <si>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</si>
  <si>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</si>
  <si>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</si>
  <si>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</si>
  <si>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</si>
  <si>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</si>
  <si>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</si>
  <si>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</si>
  <si>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</si>
  <si>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</si>
  <si>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</si>
  <si>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</si>
  <si>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</si>
  <si>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</si>
  <si>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</si>
  <si>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</si>
  <si>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</si>
  <si>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</si>
  <si>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</si>
  <si>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</si>
  <si>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</si>
  <si>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</si>
  <si>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</si>
  <si>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</si>
  <si>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</si>
  <si>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</si>
  <si>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</si>
  <si>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</si>
  <si>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</si>
  <si>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</si>
  <si>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</si>
  <si>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</si>
  <si>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</si>
  <si>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</si>
  <si>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</si>
  <si>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</si>
  <si>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</si>
  <si>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</si>
  <si>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</si>
  <si>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</si>
  <si>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</si>
  <si>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</si>
  <si>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</si>
  <si>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</si>
  <si>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</si>
  <si>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</si>
  <si>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</si>
  <si>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</si>
  <si>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</si>
  <si>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</si>
  <si>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</si>
  <si>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</si>
  <si>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</si>
  <si>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</si>
  <si>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</si>
  <si>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</si>
  <si>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</si>
  <si>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</si>
  <si>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</si>
  <si>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</si>
  <si>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</si>
  <si>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</si>
  <si>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</si>
  <si>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</si>
  <si>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</si>
  <si>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</si>
  <si>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</si>
  <si>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</si>
  <si>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</si>
  <si>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</si>
  <si>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</si>
  <si>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</si>
  <si>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</si>
  <si>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</si>
  <si>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</si>
  <si>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</si>
  <si>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</si>
  <si>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</si>
  <si>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</si>
  <si>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</si>
  <si>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</si>
  <si>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</si>
  <si>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</si>
  <si>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</si>
  <si>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</si>
  <si>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</si>
  <si>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</si>
  <si>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</si>
  <si>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</si>
  <si>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</si>
  <si>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</si>
  <si>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</si>
  <si>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</si>
  <si>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</si>
  <si>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</si>
  <si>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</si>
  <si>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</si>
  <si>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</si>
  <si>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</si>
  <si>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</si>
  <si>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</si>
  <si>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</si>
  <si>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</si>
  <si>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</si>
  <si>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</si>
  <si>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</si>
  <si>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</si>
  <si>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</si>
  <si>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</si>
  <si>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</si>
  <si>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</si>
  <si>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</si>
  <si>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</si>
  <si>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</si>
  <si>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</si>
  <si>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</si>
  <si>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</si>
  <si>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</si>
  <si>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</si>
  <si>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</si>
  <si>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</si>
  <si>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</si>
  <si>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</si>
  <si>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</si>
  <si>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</si>
  <si>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</si>
  <si>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</si>
  <si>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</si>
  <si>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</si>
  <si>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</si>
  <si>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</si>
  <si>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</si>
  <si>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</si>
  <si>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</si>
  <si>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</si>
  <si>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</si>
  <si>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</si>
  <si>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</si>
  <si>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</si>
  <si>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</si>
  <si>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</si>
  <si>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</si>
  <si>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</si>
  <si>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</si>
  <si>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</si>
  <si>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</si>
  <si>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</si>
  <si>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</si>
  <si>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</si>
  <si>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</si>
  <si>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</si>
  <si>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</si>
  <si>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</si>
  <si>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</si>
  <si>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</si>
  <si>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</si>
  <si>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</si>
  <si>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</si>
  <si>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</si>
  <si>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</si>
  <si>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</si>
  <si>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</si>
  <si>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</si>
  <si>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</si>
  <si>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</si>
  <si>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</si>
  <si>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</si>
  <si>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</si>
  <si>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</si>
  <si>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</si>
  <si>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</si>
  <si>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</si>
  <si>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</si>
  <si>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</si>
  <si>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</si>
  <si>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</si>
  <si>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</si>
  <si>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</si>
  <si>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</si>
  <si>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</si>
  <si>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</si>
  <si>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</si>
  <si>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</si>
  <si>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</si>
  <si>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</si>
  <si>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</si>
  <si>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</si>
  <si>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</si>
  <si>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</si>
  <si>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</si>
  <si>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</si>
  <si>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</si>
  <si>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</si>
  <si>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</si>
  <si>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</si>
  <si>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</si>
  <si>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</si>
  <si>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</si>
  <si>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</si>
  <si>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</si>
  <si>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</si>
  <si>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</si>
  <si>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</si>
  <si>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</si>
  <si>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</si>
  <si>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</si>
  <si>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</si>
  <si>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</si>
  <si>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</si>
  <si>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</si>
  <si>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</si>
  <si>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</si>
  <si>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</si>
  <si>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</si>
  <si>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</si>
  <si>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</si>
  <si>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</si>
  <si>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</si>
  <si>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</si>
  <si>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</si>
  <si>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</si>
  <si>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</si>
  <si>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</si>
  <si>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</si>
  <si>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</si>
  <si>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</si>
  <si>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</si>
  <si>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</si>
  <si>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</si>
  <si>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</si>
  <si>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</si>
  <si>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</si>
  <si>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</si>
  <si>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</si>
  <si>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</si>
  <si>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</si>
  <si>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</si>
  <si>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</si>
  <si>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</si>
  <si>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</si>
  <si>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</si>
  <si>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</si>
  <si>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</si>
  <si>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</si>
  <si>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</si>
  <si>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</si>
  <si>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</si>
  <si>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</si>
  <si>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</si>
  <si>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</si>
  <si>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</si>
  <si>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</si>
  <si>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</si>
  <si>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</si>
  <si>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</si>
  <si>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</si>
  <si>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</si>
  <si>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</si>
  <si>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</si>
  <si>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</si>
  <si>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</si>
  <si>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</si>
  <si>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</si>
  <si>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</si>
  <si>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</si>
  <si>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</si>
  <si>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</si>
  <si>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</si>
  <si>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</si>
  <si>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</si>
  <si>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</si>
  <si>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</si>
  <si>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</si>
  <si>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</si>
  <si>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</si>
  <si>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</si>
  <si>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</si>
  <si>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</si>
  <si>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</si>
  <si>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</si>
  <si>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</si>
  <si>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</si>
  <si>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</si>
  <si>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</si>
  <si>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</si>
  <si>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</si>
  <si>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</si>
  <si>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</si>
  <si>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</si>
  <si>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</si>
  <si>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</si>
  <si>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</si>
  <si>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</si>
  <si>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</si>
  <si>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</si>
  <si>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</si>
  <si>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</si>
  <si>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</si>
  <si>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</si>
  <si>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</si>
  <si>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</si>
  <si>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</si>
  <si>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</si>
  <si>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</si>
  <si>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</si>
  <si>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</si>
  <si>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</si>
  <si>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</si>
  <si>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</si>
  <si>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</si>
  <si>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</si>
  <si>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</si>
  <si>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</si>
  <si>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</si>
  <si>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</si>
  <si>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</si>
  <si>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</si>
  <si>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</si>
  <si>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</si>
  <si>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</si>
  <si>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</si>
  <si>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</si>
  <si>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</si>
  <si>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</si>
  <si>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</si>
  <si>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</si>
  <si>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</si>
  <si>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</si>
  <si>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</si>
  <si>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</si>
  <si>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</si>
  <si>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</si>
  <si>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</si>
  <si>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</si>
  <si>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</si>
  <si>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</si>
  <si>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</si>
  <si>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</si>
  <si>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</si>
  <si>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</si>
  <si>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</si>
  <si>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</si>
  <si>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</si>
  <si>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</si>
  <si>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</si>
  <si>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</si>
  <si>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</si>
  <si>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</si>
  <si>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</si>
  <si>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</si>
  <si>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</si>
  <si>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</si>
  <si>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</si>
  <si>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</si>
  <si>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</si>
  <si>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</si>
  <si>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</si>
  <si>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</si>
  <si>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</si>
  <si>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</si>
  <si>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</si>
  <si>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</si>
  <si>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</si>
  <si>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</si>
  <si>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</si>
  <si>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</si>
  <si>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</si>
  <si>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</si>
  <si>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</si>
  <si>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</si>
  <si>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</si>
  <si>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</si>
  <si>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</si>
  <si>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</si>
  <si>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</si>
  <si>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</si>
  <si>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</si>
  <si>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</si>
  <si>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</si>
  <si>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</si>
  <si>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</si>
  <si>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</si>
  <si>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</si>
  <si>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</si>
  <si>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</si>
  <si>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</si>
  <si>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</si>
  <si>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</si>
  <si>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</si>
  <si>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</si>
  <si>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</si>
  <si>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</si>
  <si>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</si>
  <si>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</si>
  <si>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</si>
  <si>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</si>
  <si>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</si>
  <si>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</si>
  <si>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</si>
  <si>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</si>
  <si>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</si>
  <si>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</si>
  <si>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</si>
  <si>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</si>
  <si>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</si>
  <si>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</si>
  <si>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</si>
  <si>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</si>
  <si>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</si>
  <si>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</si>
  <si>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</si>
  <si>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</si>
  <si>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</si>
  <si>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</si>
  <si>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</si>
  <si>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</si>
  <si>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</si>
  <si>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</si>
  <si>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</si>
  <si>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</si>
  <si>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</si>
  <si>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</si>
  <si>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</si>
  <si>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</si>
  <si>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</si>
  <si>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</si>
  <si>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</si>
  <si>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</si>
  <si>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</si>
  <si>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</si>
  <si>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</si>
  <si>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</si>
  <si>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</si>
  <si>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</si>
  <si>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</si>
  <si>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</si>
  <si>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</si>
  <si>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</si>
  <si>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</si>
  <si>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</si>
  <si>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</si>
  <si>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</si>
  <si>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</si>
  <si>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</si>
  <si>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</si>
  <si>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</si>
  <si>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</si>
  <si>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</si>
  <si>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</si>
  <si>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</si>
  <si>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</si>
  <si>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</si>
  <si>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</si>
  <si>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</si>
  <si>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</si>
  <si>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</si>
  <si>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</si>
  <si>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</si>
  <si>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</si>
  <si>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</si>
  <si>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</si>
  <si>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</si>
  <si>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</si>
  <si>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</si>
  <si>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</si>
  <si>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</si>
  <si>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</si>
  <si>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</si>
  <si>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</si>
  <si>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</si>
  <si>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</si>
  <si>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</si>
  <si>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</si>
  <si>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</si>
  <si>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</si>
  <si>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</si>
  <si>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</si>
  <si>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</si>
  <si>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</si>
  <si>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</si>
  <si>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</si>
  <si>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</si>
  <si>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</si>
  <si>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</si>
  <si>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</si>
  <si>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</si>
  <si>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</si>
  <si>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</si>
  <si>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</si>
  <si>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</si>
  <si>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</si>
  <si>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</si>
  <si>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</si>
  <si>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</si>
  <si>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</si>
  <si>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</si>
  <si>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</si>
  <si>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</si>
  <si>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</si>
  <si>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</si>
  <si>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</si>
  <si>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</si>
  <si>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</si>
  <si>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</si>
  <si>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</si>
  <si>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</si>
  <si>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</si>
  <si>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</si>
  <si>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</si>
  <si>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</si>
  <si>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</si>
  <si>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</si>
  <si>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</si>
  <si>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</si>
  <si>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</si>
  <si>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</si>
  <si>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</si>
  <si>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</si>
  <si>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</si>
  <si>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</si>
  <si>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</si>
  <si>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</si>
  <si>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</si>
  <si>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</si>
  <si>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</si>
  <si>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</si>
  <si>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</si>
  <si>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</si>
  <si>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</si>
  <si>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</si>
  <si>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</si>
  <si>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</si>
  <si>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</si>
  <si>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</si>
  <si>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</si>
  <si>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</si>
  <si>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</si>
  <si>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</si>
  <si>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</si>
  <si>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</si>
  <si>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</si>
  <si>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</si>
  <si>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</si>
  <si>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</si>
  <si>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</si>
  <si>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</si>
  <si>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</si>
  <si>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</si>
  <si>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</si>
  <si>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</si>
  <si>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</si>
  <si>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</si>
  <si>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</si>
  <si>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</si>
  <si>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</si>
  <si>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</si>
  <si>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</si>
  <si>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</si>
  <si>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</si>
  <si>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</si>
  <si>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</si>
  <si>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</si>
  <si>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</si>
  <si>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</si>
  <si>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</si>
  <si>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</si>
  <si>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</si>
  <si>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</si>
  <si>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</si>
  <si>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</si>
  <si>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</si>
  <si>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</si>
  <si>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</si>
  <si>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</si>
  <si>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</si>
  <si>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</si>
  <si>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</si>
  <si>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</si>
  <si>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</si>
  <si>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</si>
  <si>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</si>
  <si>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</si>
  <si>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</si>
  <si>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</si>
  <si>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</si>
  <si>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</si>
  <si>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</si>
  <si>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</si>
  <si>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</si>
  <si>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</si>
  <si>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</si>
  <si>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</si>
  <si>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</si>
  <si>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</si>
  <si>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</si>
  <si>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</si>
  <si>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</si>
  <si>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</si>
  <si>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</si>
  <si>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</si>
  <si>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</si>
  <si>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</si>
  <si>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</si>
  <si>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</si>
  <si>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</si>
  <si>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</si>
  <si>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</si>
  <si>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</si>
  <si>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</si>
  <si>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</si>
  <si>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</si>
  <si>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</si>
  <si>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</si>
  <si>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</si>
  <si>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</si>
  <si>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</si>
  <si>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</si>
  <si>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</si>
  <si>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</si>
  <si>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</si>
  <si>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</si>
  <si>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</si>
  <si>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</si>
  <si>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</si>
  <si>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</si>
  <si>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</si>
  <si>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</si>
  <si>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</si>
  <si>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</si>
  <si>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</si>
  <si>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</si>
  <si>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</si>
  <si>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</si>
  <si>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</si>
  <si>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</si>
  <si>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</si>
  <si>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</si>
  <si>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</si>
  <si>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</si>
  <si>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</si>
  <si>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</si>
  <si>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</si>
  <si>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</si>
  <si>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</si>
  <si>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</si>
  <si>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</si>
  <si>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</si>
  <si>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</si>
  <si>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</si>
  <si>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</si>
  <si>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</si>
  <si>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</si>
  <si>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</si>
  <si>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</si>
  <si>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</si>
  <si>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</si>
  <si>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</si>
  <si>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</si>
  <si>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</si>
  <si>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</si>
  <si>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</si>
  <si>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</si>
  <si>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</si>
  <si>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</si>
  <si>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</si>
  <si>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</si>
  <si>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</si>
  <si>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</si>
  <si>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</si>
  <si>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</si>
  <si>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</si>
  <si>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</si>
  <si>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</si>
  <si>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</si>
  <si>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</si>
  <si>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</si>
  <si>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</si>
  <si>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</si>
  <si>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</si>
  <si>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</si>
  <si>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</si>
  <si>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</si>
  <si>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</si>
  <si>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</si>
  <si>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</si>
  <si>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</si>
  <si>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</si>
  <si>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</si>
  <si>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</si>
  <si>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</si>
  <si>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</si>
  <si>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</si>
  <si>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</si>
  <si>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</si>
  <si>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</si>
  <si>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</si>
  <si>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</si>
  <si>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</si>
  <si>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</si>
  <si>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</si>
  <si>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</si>
  <si>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</si>
  <si>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</si>
  <si>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</si>
  <si>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</si>
  <si>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</si>
  <si>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</si>
  <si>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</si>
  <si>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</si>
  <si>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</si>
  <si>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</si>
  <si>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</si>
  <si>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</si>
  <si>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</si>
  <si>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</si>
  <si>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</si>
  <si>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</si>
  <si>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</si>
  <si>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</si>
  <si>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</si>
  <si>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</si>
  <si>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</si>
  <si>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</si>
  <si>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</si>
  <si>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</si>
  <si>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</si>
  <si>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</si>
  <si>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</si>
  <si>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</si>
  <si>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</si>
  <si>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</si>
  <si>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</si>
  <si>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</si>
  <si>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</si>
  <si>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</si>
  <si>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</si>
  <si>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</si>
  <si>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</si>
  <si>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</si>
  <si>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</si>
  <si>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</si>
  <si>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</si>
  <si>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</si>
  <si>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</si>
  <si>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</si>
  <si>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</si>
  <si>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</si>
  <si>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</si>
  <si>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</si>
  <si>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</si>
  <si>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</si>
  <si>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</si>
  <si>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</si>
  <si>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</si>
  <si>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</si>
  <si>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</si>
  <si>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</si>
  <si>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</si>
  <si>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</si>
  <si>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</si>
  <si>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</si>
  <si>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</si>
  <si>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</si>
  <si>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</si>
  <si>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</si>
  <si>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</si>
  <si>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</si>
  <si>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</si>
  <si>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</si>
  <si>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</si>
  <si>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</si>
  <si>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</si>
  <si>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</si>
  <si>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</si>
  <si>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</si>
  <si>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</si>
  <si>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</si>
  <si>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</si>
  <si>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</si>
  <si>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</si>
  <si>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</si>
  <si>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</si>
  <si>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</si>
  <si>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</si>
  <si>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</si>
  <si>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</si>
  <si>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</si>
  <si>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</si>
  <si>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</si>
  <si>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</si>
  <si>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</si>
  <si>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</si>
  <si>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</si>
  <si>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</si>
  <si>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</si>
  <si>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</si>
  <si>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</si>
  <si>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</si>
  <si>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</si>
  <si>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</si>
  <si>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</si>
  <si>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</si>
  <si>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</si>
  <si>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</si>
  <si>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</si>
  <si>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</si>
  <si>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</si>
  <si>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</si>
  <si>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</si>
  <si>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</si>
  <si>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</si>
  <si>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</si>
  <si>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</si>
  <si>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</si>
  <si>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</si>
  <si>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</si>
  <si>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</si>
  <si>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</si>
  <si>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</si>
  <si>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</si>
  <si>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</si>
  <si>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</si>
  <si>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</si>
  <si>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</si>
  <si>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</si>
  <si>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</si>
  <si>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</si>
  <si>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</si>
  <si>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</si>
  <si>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</si>
  <si>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</si>
  <si>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</si>
  <si>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</si>
  <si>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</si>
  <si>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</si>
  <si>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</si>
  <si>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</si>
  <si>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</si>
  <si>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</si>
  <si>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</si>
  <si>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</si>
  <si>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</si>
  <si>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</si>
  <si>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</si>
  <si>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</si>
  <si>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</si>
  <si>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</si>
  <si>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</si>
  <si>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</si>
  <si>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</si>
  <si>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</si>
  <si>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</si>
  <si>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</si>
  <si>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</si>
  <si>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</si>
  <si>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</si>
  <si>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</si>
  <si>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</si>
  <si>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</si>
  <si>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</si>
  <si>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</si>
  <si>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</si>
  <si>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</si>
  <si>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</si>
  <si>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</si>
  <si>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</si>
  <si>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</si>
  <si>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</si>
  <si>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</si>
  <si>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</si>
  <si>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</si>
  <si>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</si>
  <si>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</si>
  <si>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</si>
  <si>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</si>
  <si>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</si>
  <si>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</si>
  <si>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</si>
  <si>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</si>
  <si>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</si>
  <si>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</si>
  <si>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</si>
  <si>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</si>
  <si>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</si>
  <si>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</si>
  <si>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</si>
  <si>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</si>
  <si>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</si>
  <si>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</si>
  <si>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</si>
  <si>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</si>
  <si>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</si>
  <si>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</si>
  <si>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</si>
  <si>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</si>
  <si>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</si>
  <si>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</si>
  <si>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</si>
  <si>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</si>
  <si>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</si>
  <si>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</si>
  <si>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</si>
  <si>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</si>
  <si>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</si>
  <si>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</si>
  <si>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</si>
  <si>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</si>
  <si>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</si>
  <si>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</si>
  <si>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</si>
  <si>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</si>
  <si>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</si>
  <si>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</si>
  <si>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</si>
  <si>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</si>
  <si>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</si>
  <si>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</si>
  <si>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</si>
  <si>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</si>
  <si>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</si>
  <si>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</si>
  <si>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</si>
  <si>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</si>
  <si>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</si>
  <si>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</si>
  <si>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</si>
  <si>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</si>
  <si>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</si>
  <si>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</si>
  <si>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</si>
  <si>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</si>
  <si>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</si>
  <si>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</si>
  <si>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</si>
  <si>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</si>
  <si>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</si>
  <si>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</si>
  <si>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</si>
  <si>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</si>
  <si>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</si>
  <si>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</si>
  <si>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</si>
  <si>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</si>
  <si>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</si>
  <si>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</si>
  <si>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</si>
  <si>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</si>
  <si>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</si>
  <si>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</si>
  <si>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</si>
  <si>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</si>
  <si>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</si>
  <si>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</si>
  <si>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</si>
  <si>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</si>
  <si>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</si>
  <si>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</si>
  <si>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</si>
  <si>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</si>
  <si>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</si>
  <si>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</si>
  <si>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</si>
  <si>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</si>
  <si>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</si>
  <si>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</si>
  <si>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</si>
  <si>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</si>
  <si>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</si>
  <si>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</si>
  <si>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</si>
  <si>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</si>
  <si>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</si>
  <si>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</si>
  <si>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</si>
  <si>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</si>
  <si>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</si>
  <si>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</si>
  <si>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</si>
  <si>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</si>
  <si>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</si>
  <si>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</si>
  <si>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</si>
  <si>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</si>
  <si>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</si>
  <si>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</si>
  <si>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</si>
  <si>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</si>
  <si>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</si>
  <si>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</si>
  <si>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</si>
  <si>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</si>
  <si>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</si>
  <si>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</si>
  <si>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</si>
  <si>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</si>
  <si>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</si>
  <si>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</si>
  <si>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</si>
  <si>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</si>
  <si>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</si>
  <si>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</si>
  <si>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</si>
  <si>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</si>
  <si>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</si>
  <si>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</si>
  <si>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</si>
  <si>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</si>
  <si>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</si>
  <si>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</si>
  <si>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</si>
  <si>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</si>
  <si>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</si>
  <si>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</si>
  <si>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</si>
  <si>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</si>
  <si>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</si>
  <si>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</si>
  <si>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</si>
  <si>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</si>
  <si>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</si>
  <si>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</si>
  <si>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</si>
  <si>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</si>
  <si>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</si>
  <si>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</si>
  <si>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</si>
  <si>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</si>
  <si>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</si>
  <si>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</si>
  <si>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</si>
  <si>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</si>
  <si>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</si>
  <si>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</si>
  <si>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</si>
  <si>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</si>
  <si>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</si>
  <si>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</si>
  <si>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</si>
  <si>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</si>
  <si>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</si>
  <si>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</si>
  <si>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</si>
  <si>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</si>
  <si>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</si>
  <si>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</si>
  <si>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</si>
  <si>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</si>
  <si>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</si>
  <si>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</si>
  <si>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</si>
  <si>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</si>
  <si>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</si>
  <si>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</si>
  <si>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</si>
  <si>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</si>
  <si>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</si>
  <si>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</si>
  <si>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</si>
  <si>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</si>
  <si>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</si>
  <si>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</si>
  <si>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</si>
  <si>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</si>
  <si>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</si>
  <si>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</si>
  <si>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</si>
  <si>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</si>
  <si>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</si>
  <si>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</si>
  <si>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</si>
  <si>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</si>
  <si>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</si>
  <si>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</si>
  <si>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</si>
  <si>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</si>
  <si>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</si>
  <si>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</si>
  <si>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</si>
  <si>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</si>
  <si>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</si>
  <si>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</si>
  <si>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</si>
  <si>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</si>
  <si>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</si>
  <si>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</si>
  <si>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</si>
  <si>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</si>
  <si>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</si>
  <si>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</si>
  <si>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</si>
  <si>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</si>
  <si>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</si>
  <si>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</si>
  <si>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</si>
  <si>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</si>
  <si>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</si>
  <si>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</si>
  <si>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</si>
  <si>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</si>
  <si>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</si>
  <si>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</si>
  <si>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</si>
  <si>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</si>
  <si>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</si>
  <si>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</si>
  <si>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</si>
  <si>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</si>
  <si>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</si>
  <si>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</si>
  <si>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</si>
  <si>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</si>
  <si>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</si>
  <si>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</si>
  <si>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</si>
  <si>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</si>
  <si>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</si>
  <si>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</si>
  <si>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</si>
  <si>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</si>
  <si>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</si>
  <si>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</si>
  <si>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</si>
  <si>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</si>
  <si>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</si>
  <si>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</si>
  <si>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</si>
  <si>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</si>
  <si>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</si>
  <si>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</si>
  <si>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</si>
  <si>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</si>
  <si>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</si>
  <si>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</si>
  <si>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</si>
  <si>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</si>
  <si>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</si>
  <si>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</si>
  <si>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</si>
  <si>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</si>
  <si>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</si>
  <si>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</si>
  <si>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</si>
  <si>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</si>
  <si>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</si>
  <si>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</si>
  <si>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</si>
  <si>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</si>
  <si>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</si>
  <si>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</si>
  <si>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</si>
  <si>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</si>
  <si>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</si>
  <si>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</si>
  <si>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</si>
  <si>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</si>
  <si>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</si>
  <si>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</si>
  <si>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</si>
  <si>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</si>
  <si>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</si>
  <si>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</si>
  <si>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</si>
  <si>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</si>
  <si>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</si>
  <si>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</si>
  <si>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</si>
  <si>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</si>
  <si>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</si>
  <si>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</si>
  <si>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</si>
  <si>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</si>
  <si>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</si>
  <si>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</si>
  <si>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</si>
  <si>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</si>
  <si>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</si>
  <si>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</si>
  <si>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</si>
  <si>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</si>
  <si>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</si>
  <si>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</si>
  <si>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</si>
  <si>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</si>
  <si>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</si>
  <si>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</si>
  <si>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</si>
  <si>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</si>
  <si>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</si>
  <si>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</si>
  <si>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</si>
  <si>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</si>
  <si>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</si>
  <si>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</si>
  <si>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</si>
  <si>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</si>
  <si>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</si>
  <si>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</si>
  <si>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</si>
  <si>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</si>
  <si>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</si>
  <si>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</si>
  <si>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</si>
  <si>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</si>
  <si>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</si>
  <si>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</si>
  <si>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</si>
  <si>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</si>
  <si>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</si>
  <si>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</si>
  <si>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</si>
  <si>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</si>
  <si>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</si>
  <si>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</si>
  <si>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</si>
  <si>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</si>
  <si>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</si>
  <si>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</si>
  <si>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</si>
  <si>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</si>
  <si>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</si>
  <si>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</si>
  <si>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</si>
  <si>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</si>
  <si>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</si>
  <si>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</si>
  <si>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</si>
  <si>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</si>
  <si>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</si>
  <si>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</si>
  <si>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</si>
  <si>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</si>
  <si>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</si>
  <si>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</si>
  <si>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</si>
  <si>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</si>
  <si>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</si>
  <si>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</si>
  <si>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</si>
  <si>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</si>
  <si>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</si>
  <si>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</si>
  <si>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</si>
  <si>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</si>
  <si>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</si>
  <si>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</si>
  <si>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</si>
  <si>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</si>
  <si>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</si>
  <si>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</si>
  <si>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</si>
  <si>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</si>
  <si>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</si>
  <si>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</si>
  <si>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</si>
  <si>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</si>
  <si>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</si>
  <si>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</si>
  <si>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</si>
  <si>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</si>
  <si>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</si>
  <si>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</si>
  <si>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</si>
  <si>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</si>
  <si>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</si>
  <si>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</si>
  <si>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</si>
  <si>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</si>
  <si>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</si>
  <si>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</si>
  <si>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</si>
  <si>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</si>
  <si>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</si>
  <si>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</si>
  <si>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</si>
  <si>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</si>
  <si>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</si>
  <si>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</si>
  <si>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</si>
  <si>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</si>
  <si>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</si>
  <si>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</si>
  <si>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</si>
  <si>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</si>
  <si>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</si>
  <si>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</si>
  <si>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</si>
  <si>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</si>
  <si>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</si>
  <si>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</si>
  <si>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</si>
  <si>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</si>
  <si>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</si>
  <si>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</si>
  <si>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</si>
  <si>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</si>
  <si>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</si>
  <si>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</si>
  <si>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</si>
  <si>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</si>
  <si>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</si>
  <si>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</si>
  <si>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</si>
  <si>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</si>
  <si>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</si>
  <si>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</si>
  <si>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</si>
  <si>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</si>
  <si>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</si>
  <si>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</si>
  <si>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</si>
  <si>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</si>
  <si>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</si>
  <si>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</si>
  <si>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</si>
  <si>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</si>
  <si>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</si>
  <si>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</si>
  <si>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</si>
  <si>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</si>
  <si>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</si>
  <si>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</si>
  <si>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</si>
  <si>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</si>
  <si>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</si>
  <si>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</si>
  <si>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</si>
  <si>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</si>
  <si>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</si>
  <si>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</si>
  <si>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</si>
  <si>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</si>
  <si>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</si>
  <si>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</si>
  <si>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</si>
  <si>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</si>
  <si>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</si>
  <si>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</si>
  <si>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</si>
  <si>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</si>
  <si>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</si>
  <si>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</si>
  <si>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</si>
  <si>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</si>
  <si>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</si>
  <si>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</si>
  <si>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</si>
  <si>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</si>
  <si>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</si>
  <si>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</si>
  <si>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</si>
  <si>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</si>
  <si>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</si>
  <si>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</si>
  <si>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</si>
  <si>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</si>
  <si>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</si>
  <si>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</si>
  <si>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</si>
  <si>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</si>
  <si>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</si>
  <si>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</si>
  <si>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</si>
  <si>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</si>
  <si>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</si>
  <si>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</si>
  <si>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</si>
  <si>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</si>
  <si>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</si>
  <si>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</si>
  <si>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</si>
  <si>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</si>
  <si>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</si>
  <si>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</si>
  <si>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</si>
  <si>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</si>
  <si>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</si>
  <si>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</si>
  <si>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</si>
  <si>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</si>
  <si>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</si>
  <si>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</si>
  <si>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</si>
  <si>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</si>
  <si>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</si>
  <si>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</si>
  <si>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</si>
  <si>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</si>
  <si>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</si>
  <si>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</si>
  <si>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</si>
  <si>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</si>
  <si>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</si>
  <si>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</si>
  <si>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</si>
  <si>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</si>
  <si>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</si>
  <si>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</si>
  <si>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</si>
  <si>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</si>
  <si>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</si>
  <si>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</si>
  <si>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</si>
  <si>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</si>
  <si>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</si>
  <si>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</si>
  <si>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</si>
  <si>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</si>
  <si>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</si>
  <si>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</si>
  <si>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</si>
  <si>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</si>
  <si>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</si>
  <si>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</si>
  <si>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</si>
  <si>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</si>
  <si>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</si>
  <si>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</si>
  <si>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</si>
  <si>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</si>
  <si>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</si>
  <si>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</si>
  <si>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</si>
  <si>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</si>
  <si>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</si>
  <si>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</si>
  <si>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</si>
  <si>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</si>
  <si>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</si>
  <si>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</si>
  <si>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</si>
  <si>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</si>
  <si>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</si>
  <si>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</si>
  <si>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</si>
  <si>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</si>
  <si>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</si>
  <si>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</si>
  <si>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</si>
  <si>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</si>
  <si>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</si>
  <si>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</si>
  <si>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</si>
  <si>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</si>
  <si>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</si>
  <si>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</si>
  <si>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</si>
  <si>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</si>
  <si>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</si>
  <si>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</si>
  <si>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</si>
  <si>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</si>
  <si>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</si>
  <si>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</si>
  <si>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</si>
  <si>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</si>
  <si>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</si>
  <si>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</si>
  <si>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</si>
  <si>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</si>
  <si>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</si>
  <si>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</si>
  <si>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</si>
  <si>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</si>
  <si>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</si>
  <si>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</si>
  <si>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</si>
  <si>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</si>
  <si>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</si>
  <si>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</si>
  <si>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</si>
  <si>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</si>
  <si>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</si>
  <si>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</si>
  <si>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</si>
  <si>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</si>
  <si>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</si>
  <si>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</si>
  <si>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</si>
  <si>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</si>
  <si>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</si>
  <si>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</si>
  <si>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</si>
  <si>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</si>
  <si>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</si>
  <si>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</si>
  <si>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</si>
  <si>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</si>
  <si>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</si>
  <si>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</si>
  <si>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</si>
  <si>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</si>
  <si>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</si>
  <si>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</si>
  <si>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</si>
  <si>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</si>
  <si>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</si>
  <si>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</si>
  <si>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</si>
  <si>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</si>
  <si>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</si>
  <si>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</si>
  <si>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</si>
  <si>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</si>
  <si>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</si>
  <si>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</si>
  <si>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</si>
  <si>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</si>
  <si>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</si>
  <si>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</si>
  <si>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</si>
  <si>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</si>
  <si>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</si>
  <si>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</si>
  <si>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</si>
  <si>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</si>
  <si>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</si>
  <si>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</si>
  <si>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</si>
  <si>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</si>
  <si>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</si>
  <si>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</si>
  <si>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</si>
  <si>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</si>
  <si>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</si>
  <si>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</si>
  <si>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</si>
  <si>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</si>
  <si>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</si>
  <si>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</si>
  <si>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</si>
  <si>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</si>
  <si>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</si>
  <si>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</si>
  <si>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</si>
  <si>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</si>
  <si>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</si>
  <si>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</si>
  <si>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</si>
  <si>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</si>
  <si>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</si>
  <si>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</si>
  <si>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</si>
  <si>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</si>
  <si>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</si>
  <si>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</si>
  <si>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</si>
  <si>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</si>
  <si>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</si>
  <si>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</si>
  <si>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</si>
  <si>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</si>
  <si>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</si>
  <si>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</si>
  <si>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</si>
  <si>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</si>
  <si>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</si>
  <si>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</si>
  <si>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</si>
  <si>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</si>
  <si>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</si>
  <si>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</si>
  <si>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</si>
  <si>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</si>
  <si>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</si>
  <si>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</si>
  <si>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</si>
  <si>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</si>
  <si>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</si>
  <si>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</si>
  <si>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</si>
  <si>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</si>
  <si>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</si>
  <si>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</si>
  <si>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</si>
  <si>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</si>
  <si>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</si>
  <si>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</si>
  <si>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</si>
  <si>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</si>
  <si>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</si>
  <si>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</si>
  <si>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</si>
  <si>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</si>
  <si>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</si>
  <si>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</si>
  <si>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</si>
  <si>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</si>
  <si>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</si>
  <si>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</si>
  <si>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</si>
  <si>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</si>
  <si>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</si>
  <si>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</si>
  <si>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</si>
  <si>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</si>
  <si>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</si>
  <si>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</si>
  <si>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</si>
  <si>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</si>
  <si>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</si>
  <si>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</si>
  <si>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</si>
  <si>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</si>
  <si>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</si>
  <si>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</si>
  <si>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</si>
  <si>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</si>
  <si>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</si>
  <si>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</si>
  <si>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</si>
  <si>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</si>
  <si>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</si>
  <si>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</si>
  <si>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</si>
  <si>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</si>
  <si>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</si>
  <si>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</si>
  <si>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</si>
  <si>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</si>
  <si>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</si>
  <si>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</si>
  <si>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</si>
  <si>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</si>
  <si>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</si>
  <si>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</si>
  <si>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</si>
  <si>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</si>
  <si>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</si>
  <si>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</si>
  <si>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</si>
  <si>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</si>
  <si>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</si>
  <si>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</si>
  <si>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</si>
  <si>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</si>
  <si>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</si>
  <si>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</si>
  <si>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</si>
  <si>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</si>
  <si>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</si>
  <si>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</si>
  <si>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</si>
  <si>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</si>
  <si>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</si>
  <si>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</si>
  <si>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</si>
  <si>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</si>
  <si>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</si>
  <si>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</si>
  <si>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</si>
  <si>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</si>
  <si>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</si>
  <si>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</si>
  <si>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</si>
  <si>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</si>
  <si>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</si>
  <si>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</si>
  <si>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</si>
  <si>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</si>
  <si>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</si>
  <si>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</si>
  <si>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</si>
  <si>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</si>
  <si>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</si>
  <si>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</si>
  <si>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</si>
  <si>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</si>
  <si>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</si>
  <si>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</si>
  <si>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</si>
  <si>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</si>
  <si>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</si>
  <si>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</si>
  <si>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</si>
  <si>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</si>
  <si>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</si>
  <si>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</si>
  <si>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</si>
  <si>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</si>
  <si>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</si>
  <si>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</si>
  <si>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</si>
  <si>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</si>
  <si>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</si>
  <si>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</si>
  <si>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</si>
  <si>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</si>
  <si>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</si>
  <si>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</si>
  <si>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</si>
  <si>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</si>
  <si>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</si>
  <si>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</si>
  <si>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</si>
  <si>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</si>
  <si>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</si>
  <si>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</si>
  <si>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</si>
  <si>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</si>
  <si>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</si>
  <si>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</si>
  <si>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</si>
  <si>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</si>
  <si>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</si>
  <si>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</si>
  <si>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</si>
  <si>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</si>
  <si>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</si>
  <si>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</si>
  <si>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</si>
  <si>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</si>
  <si>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</si>
  <si>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</si>
  <si>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</si>
  <si>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</si>
  <si>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</si>
  <si>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</si>
  <si>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</si>
  <si>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</si>
  <si>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</si>
  <si>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</si>
  <si>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</si>
  <si>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</si>
  <si>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</si>
  <si>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</si>
  <si>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</si>
  <si>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</si>
  <si>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</si>
  <si>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</si>
  <si>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</si>
  <si>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</si>
  <si>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</si>
  <si>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</si>
  <si>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</si>
  <si>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</si>
  <si>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</si>
  <si>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</si>
  <si>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</si>
  <si>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</si>
  <si>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</si>
  <si>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</si>
  <si>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</si>
  <si>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</si>
  <si>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</si>
  <si>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</si>
  <si>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</si>
  <si>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</si>
  <si>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</si>
  <si>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</si>
  <si>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</si>
  <si>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</si>
  <si>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</si>
  <si>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</si>
  <si>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</si>
  <si>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</si>
  <si>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</si>
  <si>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</si>
  <si>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</si>
  <si>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</si>
  <si>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</si>
  <si>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</si>
  <si>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</si>
  <si>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</si>
  <si>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</si>
  <si>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</si>
  <si>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</si>
  <si>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</si>
  <si>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</si>
  <si>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</si>
  <si>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</si>
  <si>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</si>
  <si>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</si>
  <si>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</si>
  <si>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</si>
  <si>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</si>
  <si>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</si>
  <si>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</si>
  <si>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</si>
  <si>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</si>
  <si>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</si>
  <si>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</si>
  <si>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</si>
  <si>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</si>
  <si>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</si>
  <si>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</si>
  <si>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</si>
  <si>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</si>
  <si>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</si>
  <si>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</si>
  <si>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</si>
  <si>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</si>
  <si>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</si>
  <si>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</si>
  <si>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</si>
  <si>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</si>
  <si>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</si>
  <si>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</si>
  <si>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</si>
  <si>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</si>
  <si>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</si>
  <si>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</si>
  <si>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</si>
  <si>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</si>
  <si>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</si>
  <si>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</si>
  <si>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</si>
  <si>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</si>
  <si>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</si>
  <si>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</si>
  <si>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</si>
  <si>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</si>
  <si>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</si>
  <si>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</si>
  <si>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</si>
  <si>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</si>
  <si>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</si>
  <si>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</si>
  <si>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</si>
  <si>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</si>
  <si>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</si>
  <si>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</si>
  <si>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</si>
  <si>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</si>
  <si>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</si>
  <si>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</si>
  <si>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</si>
  <si>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</si>
  <si>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</si>
  <si>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</si>
  <si>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</si>
  <si>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</si>
  <si>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</si>
  <si>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</si>
  <si>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</si>
  <si>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</si>
  <si>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</si>
  <si>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</si>
  <si>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</si>
  <si>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</si>
  <si>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</si>
  <si>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</si>
  <si>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</si>
  <si>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</si>
  <si>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</si>
  <si>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</si>
  <si>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</si>
  <si>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</si>
  <si>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</si>
  <si>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</si>
  <si>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</si>
  <si>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</si>
  <si>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</si>
  <si>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</si>
  <si>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</si>
  <si>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</si>
  <si>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</si>
  <si>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</si>
  <si>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</si>
  <si>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</si>
  <si>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</si>
  <si>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</si>
  <si>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</si>
  <si>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</si>
  <si>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</si>
  <si>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</si>
  <si>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</si>
  <si>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</si>
  <si>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</si>
  <si>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</si>
  <si>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</si>
  <si>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</si>
  <si>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</si>
  <si>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</si>
  <si>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</si>
  <si>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</si>
  <si>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</si>
  <si>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</si>
  <si>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</si>
  <si>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</si>
  <si>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</si>
  <si>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</si>
  <si>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</si>
  <si>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</si>
  <si>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</si>
  <si>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</si>
  <si>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</si>
  <si>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</si>
  <si>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</si>
  <si>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</si>
  <si>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</si>
  <si>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</si>
  <si>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</si>
  <si>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</si>
  <si>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</si>
  <si>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</si>
  <si>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</si>
  <si>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</si>
  <si>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</si>
  <si>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</si>
  <si>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</si>
  <si>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</si>
  <si>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</si>
  <si>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</si>
  <si>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</si>
  <si>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</si>
  <si>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</si>
  <si>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</si>
  <si>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</si>
  <si>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</si>
  <si>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</si>
  <si>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</si>
  <si>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</si>
  <si>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</si>
  <si>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</si>
  <si>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</si>
  <si>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</si>
  <si>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</si>
  <si>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</si>
  <si>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</si>
  <si>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</si>
  <si>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</si>
  <si>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</si>
  <si>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</si>
  <si>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</si>
  <si>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</si>
  <si>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</si>
  <si>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</si>
  <si>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</si>
  <si>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</si>
  <si>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</si>
  <si>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</si>
  <si>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</si>
  <si>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</si>
  <si>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</si>
  <si>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</si>
  <si>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</si>
  <si>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</si>
  <si>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</si>
  <si>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</si>
  <si>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</si>
  <si>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</si>
  <si>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</si>
  <si>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</si>
  <si>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</si>
  <si>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</si>
  <si>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</si>
  <si>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</si>
  <si>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</si>
  <si>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</si>
  <si>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</si>
  <si>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</si>
  <si>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</si>
  <si>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</si>
  <si>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</si>
  <si>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</si>
  <si>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</si>
  <si>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</si>
  <si>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</si>
  <si>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</si>
  <si>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</si>
  <si>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</si>
  <si>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</si>
  <si>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</si>
  <si>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</si>
  <si>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</si>
  <si>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</si>
  <si>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</si>
  <si>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</si>
  <si>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</si>
  <si>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</si>
  <si>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</si>
  <si>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</si>
  <si>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</si>
  <si>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</si>
  <si>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</si>
  <si>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</si>
  <si>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</si>
  <si>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</si>
  <si>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</si>
  <si>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</si>
  <si>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</si>
  <si>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</si>
  <si>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</si>
  <si>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</si>
  <si>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</si>
  <si>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</si>
  <si>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</si>
  <si>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</si>
  <si>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</si>
  <si>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</si>
  <si>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</si>
  <si>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</si>
  <si>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</si>
  <si>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</si>
  <si>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</si>
  <si>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</si>
  <si>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</si>
  <si>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</si>
  <si>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</si>
  <si>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</si>
  <si>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</si>
  <si>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</si>
  <si>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</si>
  <si>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</si>
  <si>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</si>
  <si>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</si>
  <si>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</si>
  <si>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</si>
  <si>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</si>
  <si>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</si>
  <si>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</si>
  <si>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</si>
  <si>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</si>
  <si>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</si>
  <si>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</si>
  <si>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</si>
  <si>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</si>
  <si>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</si>
  <si>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</si>
  <si>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</si>
  <si>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</si>
  <si>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</si>
  <si>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</si>
  <si>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</si>
  <si>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</si>
  <si>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</si>
  <si>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</si>
  <si>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</si>
  <si>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</si>
  <si>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</si>
  <si>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</si>
  <si>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</si>
  <si>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</si>
  <si>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</si>
  <si>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</si>
  <si>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</si>
  <si>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</si>
  <si>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</si>
  <si>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</si>
  <si>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</si>
  <si>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</si>
  <si>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</si>
  <si>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</si>
  <si>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</si>
  <si>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</si>
  <si>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</si>
  <si>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</si>
  <si>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</si>
  <si>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</si>
  <si>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</si>
  <si>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</si>
  <si>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</si>
  <si>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</si>
  <si>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</si>
  <si>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</si>
  <si>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</si>
  <si>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</si>
  <si>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</si>
  <si>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</si>
  <si>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</si>
  <si>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</si>
  <si>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</si>
  <si>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</si>
  <si>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</si>
  <si>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</si>
  <si>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</si>
  <si>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</si>
  <si>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</si>
  <si>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</si>
  <si>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</si>
  <si>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</si>
  <si>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</si>
  <si>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</si>
  <si>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</si>
  <si>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</si>
  <si>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</si>
  <si>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</si>
  <si>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</si>
  <si>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</si>
  <si>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</si>
  <si>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</si>
  <si>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</si>
  <si>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</si>
  <si>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</si>
  <si>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</si>
  <si>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</si>
  <si>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</si>
  <si>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</si>
  <si>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</si>
  <si>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</si>
  <si>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</si>
  <si>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</si>
  <si>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</si>
  <si>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</si>
  <si>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</si>
  <si>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</si>
  <si>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</si>
  <si>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</si>
  <si>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</si>
  <si>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</si>
  <si>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</si>
  <si>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</si>
  <si>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</si>
  <si>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</si>
  <si>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</si>
  <si>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</si>
  <si>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</si>
  <si>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</si>
  <si>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</si>
  <si>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</si>
  <si>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</si>
  <si>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</si>
  <si>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</si>
  <si>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</si>
  <si>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</si>
  <si>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</si>
  <si>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</si>
  <si>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</si>
  <si>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</si>
  <si>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</si>
  <si>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</si>
  <si>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</si>
  <si>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</si>
  <si>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</si>
  <si>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</si>
  <si>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</si>
  <si>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</si>
  <si>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</si>
  <si>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</si>
  <si>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</si>
  <si>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</si>
  <si>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</si>
  <si>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</si>
  <si>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</si>
  <si>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</si>
  <si>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</si>
  <si>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</si>
  <si>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</si>
  <si>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</si>
  <si>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</si>
  <si>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</si>
  <si>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</si>
  <si>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</si>
  <si>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</si>
  <si>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</si>
  <si>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</si>
  <si>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</si>
  <si>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</si>
  <si>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</si>
  <si>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</si>
  <si>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</si>
  <si>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</si>
  <si>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</si>
  <si>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</si>
  <si>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</si>
  <si>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</si>
  <si>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</si>
  <si>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</si>
  <si>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</si>
  <si>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</si>
  <si>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</si>
  <si>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</si>
  <si>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</si>
  <si>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</si>
  <si>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</si>
  <si>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</si>
  <si>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</si>
  <si>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</si>
  <si>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</si>
  <si>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</si>
  <si>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</si>
  <si>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</si>
  <si>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</si>
  <si>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</si>
  <si>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</si>
  <si>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</si>
  <si>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</si>
  <si>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</si>
  <si>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</si>
  <si>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</si>
  <si>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</si>
  <si>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</si>
  <si>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</si>
  <si>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</si>
  <si>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</si>
  <si>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</si>
  <si>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</si>
  <si>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</si>
  <si>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</si>
  <si>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</si>
  <si>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</si>
  <si>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</si>
  <si>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</si>
  <si>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</si>
  <si>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</si>
  <si>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</si>
  <si>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</si>
  <si>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</si>
  <si>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</si>
  <si>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</si>
  <si>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</si>
  <si>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</si>
  <si>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</si>
  <si>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</si>
  <si>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</si>
  <si>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</si>
  <si>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</si>
  <si>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</si>
  <si>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</si>
  <si>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</si>
  <si>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</si>
  <si>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</si>
  <si>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</si>
  <si>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</si>
  <si>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</si>
  <si>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</si>
  <si>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</si>
  <si>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</si>
  <si>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</si>
  <si>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</si>
  <si>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</si>
  <si>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</si>
  <si>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</si>
  <si>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</si>
  <si>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</si>
  <si>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</si>
  <si>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</si>
  <si>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</si>
  <si>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</si>
  <si>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</si>
  <si>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</si>
  <si>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</si>
  <si>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</si>
  <si>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</si>
  <si>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</si>
  <si>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</si>
  <si>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</si>
  <si>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</si>
  <si>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</si>
  <si>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</si>
  <si>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</si>
  <si>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</si>
  <si>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</si>
  <si>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</si>
  <si>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</si>
  <si>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</si>
  <si>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</si>
  <si>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</si>
  <si>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</si>
  <si>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</si>
  <si>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</si>
  <si>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</si>
  <si>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</si>
  <si>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</si>
  <si>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</si>
  <si>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</si>
  <si>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</si>
  <si>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</si>
  <si>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</si>
  <si>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</si>
  <si>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</si>
  <si>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</si>
  <si>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</si>
  <si>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</si>
  <si>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</si>
  <si>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</si>
  <si>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</si>
  <si>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</si>
  <si>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</si>
  <si>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</si>
  <si>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</si>
  <si>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</si>
  <si>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</si>
  <si>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</si>
  <si>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</si>
  <si>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</si>
  <si>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</si>
  <si>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</si>
  <si>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</si>
  <si>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</si>
  <si>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</si>
  <si>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</si>
  <si>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</si>
  <si>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</si>
  <si>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</si>
  <si>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</si>
  <si>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</si>
  <si>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</si>
  <si>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</si>
  <si>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</si>
  <si>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</si>
  <si>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</si>
  <si>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</si>
  <si>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</si>
  <si>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</si>
  <si>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</si>
  <si>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</si>
  <si>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</si>
  <si>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</si>
  <si>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</si>
  <si>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</si>
  <si>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</si>
  <si>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</si>
  <si>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</si>
  <si>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</si>
  <si>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</si>
  <si>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</si>
  <si>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</si>
  <si>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</si>
  <si>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</si>
  <si>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</si>
  <si>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</si>
  <si>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</si>
  <si>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</si>
  <si>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</si>
  <si>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</si>
  <si>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</si>
  <si>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</si>
  <si>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</si>
  <si>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</si>
  <si>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</si>
  <si>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</si>
  <si>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</si>
  <si>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</si>
  <si>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</si>
  <si>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</si>
  <si>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</si>
  <si>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</si>
  <si>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</si>
  <si>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</si>
  <si>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</si>
  <si>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</si>
  <si>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</si>
  <si>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</si>
  <si>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</si>
  <si>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</si>
  <si>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</si>
  <si>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</si>
  <si>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</si>
  <si>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</si>
  <si>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</si>
  <si>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</si>
  <si>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</si>
  <si>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</si>
  <si>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</si>
  <si>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</si>
  <si>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</si>
  <si>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</si>
  <si>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</si>
  <si>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</si>
  <si>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</si>
  <si>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</si>
  <si>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</si>
  <si>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</si>
  <si>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</si>
  <si>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</si>
  <si>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</si>
  <si>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</si>
  <si>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</si>
  <si>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</si>
  <si>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</si>
  <si>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</si>
  <si>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</si>
  <si>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</si>
  <si>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</si>
  <si>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</si>
  <si>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</si>
  <si>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</si>
  <si>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</si>
  <si>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</si>
  <si>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</si>
  <si>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</si>
  <si>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</si>
  <si>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</si>
  <si>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</si>
  <si>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</si>
  <si>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</si>
  <si>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</si>
  <si>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</si>
  <si>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</si>
  <si>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</si>
  <si>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</si>
  <si>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</si>
  <si>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</si>
  <si>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</si>
  <si>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</si>
  <si>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</si>
  <si>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</si>
  <si>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</si>
  <si>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</si>
  <si>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</si>
  <si>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</si>
  <si>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</si>
  <si>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</si>
  <si>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</si>
  <si>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</si>
  <si>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</si>
  <si>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</si>
  <si>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</si>
  <si>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</si>
  <si>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</si>
  <si>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</si>
  <si>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</si>
  <si>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</si>
  <si>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</si>
  <si>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</si>
  <si>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</si>
  <si>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</si>
  <si>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</si>
  <si>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</si>
  <si>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</si>
  <si>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</si>
  <si>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</si>
  <si>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</si>
  <si>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</si>
  <si>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</si>
  <si>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</si>
  <si>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</si>
  <si>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</si>
  <si>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</si>
  <si>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</si>
  <si>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</si>
  <si>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</si>
  <si>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</si>
  <si>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</si>
  <si>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</si>
  <si>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</si>
  <si>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</si>
  <si>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</si>
  <si>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</si>
  <si>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</si>
  <si>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</si>
  <si>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</si>
  <si>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</si>
  <si>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</si>
  <si>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</si>
  <si>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</si>
  <si>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</si>
  <si>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</si>
  <si>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</si>
  <si>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</si>
  <si>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</si>
  <si>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</si>
  <si>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</si>
  <si>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</si>
  <si>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</si>
  <si>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</si>
  <si>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</si>
  <si>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</si>
  <si>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</si>
  <si>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</si>
  <si>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</si>
  <si>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</si>
  <si>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</si>
  <si>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</si>
  <si>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</si>
  <si>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</si>
  <si>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</si>
  <si>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</si>
  <si>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</si>
  <si>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</si>
  <si>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</si>
  <si>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</si>
  <si>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</si>
  <si>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</si>
  <si>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</si>
  <si>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</si>
  <si>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</si>
  <si>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</si>
  <si>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</si>
  <si>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</si>
  <si>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</si>
  <si>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</si>
  <si>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</si>
  <si>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</si>
  <si>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</si>
  <si>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</si>
  <si>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</si>
  <si>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</si>
  <si>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</si>
  <si>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</si>
  <si>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</si>
  <si>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</si>
  <si>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</si>
  <si>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</si>
  <si>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</si>
  <si>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</si>
  <si>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</si>
  <si>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</si>
  <si>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</si>
  <si>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</si>
  <si>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</si>
  <si>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</si>
  <si>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</si>
  <si>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</si>
  <si>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</si>
  <si>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</si>
  <si>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</si>
  <si>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</si>
  <si>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</si>
  <si>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</si>
  <si>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</si>
  <si>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</si>
  <si>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</si>
  <si>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</si>
  <si>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</si>
  <si>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</si>
  <si>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</si>
  <si>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</si>
  <si>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</si>
  <si>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</si>
  <si>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</si>
  <si>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</si>
  <si>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</si>
  <si>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</si>
  <si>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</si>
  <si>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</si>
  <si>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</si>
  <si>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</si>
  <si>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</si>
  <si>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</si>
  <si>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</si>
  <si>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</si>
  <si>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</si>
  <si>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</si>
  <si>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</si>
  <si>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</si>
  <si>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</si>
  <si>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</si>
  <si>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</si>
  <si>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</si>
  <si>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</si>
  <si>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</si>
  <si>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</si>
  <si>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</si>
  <si>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</si>
  <si>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</si>
  <si>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</si>
  <si>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</si>
  <si>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</si>
  <si>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</si>
  <si>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</si>
  <si>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</si>
  <si>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</si>
  <si>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</si>
  <si>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</si>
  <si>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</si>
  <si>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</si>
  <si>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</si>
  <si>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</si>
  <si>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</si>
  <si>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</si>
  <si>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</si>
  <si>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</si>
  <si>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</si>
  <si>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</si>
  <si>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</si>
  <si>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</si>
  <si>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</si>
  <si>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</si>
  <si>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</si>
  <si>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</si>
  <si>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</si>
  <si>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</si>
  <si>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</si>
  <si>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</si>
  <si>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</si>
  <si>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</si>
  <si>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</si>
  <si>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</si>
  <si>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</si>
  <si>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</si>
  <si>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</si>
  <si>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</si>
  <si>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</si>
  <si>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</si>
  <si>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</si>
  <si>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</si>
  <si>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</si>
  <si>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</si>
  <si>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</si>
  <si>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</si>
  <si>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</si>
  <si>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</si>
  <si>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</si>
  <si>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</si>
  <si>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</si>
  <si>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</si>
  <si>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</si>
  <si>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</si>
  <si>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</si>
  <si>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</si>
  <si>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</si>
  <si>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</si>
  <si>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</si>
  <si>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</si>
  <si>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</si>
  <si>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</si>
  <si>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</si>
  <si>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</si>
  <si>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</si>
  <si>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</si>
  <si>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</si>
  <si>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</si>
  <si>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</si>
  <si>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</si>
  <si>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</si>
  <si>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</si>
  <si>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</si>
  <si>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</si>
  <si>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</si>
  <si>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</si>
  <si>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</si>
  <si>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</si>
  <si>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</si>
  <si>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</si>
  <si>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</si>
  <si>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</si>
  <si>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</si>
  <si>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</si>
  <si>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</si>
  <si>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</si>
  <si>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</si>
  <si>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</si>
  <si>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</si>
  <si>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</si>
  <si>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</si>
  <si>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</si>
  <si>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</si>
  <si>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</si>
  <si>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</si>
  <si>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</si>
  <si>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</si>
  <si>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</si>
  <si>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</si>
  <si>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</si>
  <si>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</si>
  <si>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</si>
  <si>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</si>
  <si>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</si>
  <si>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</si>
  <si>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</si>
  <si>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</si>
  <si>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</si>
  <si>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</si>
  <si>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</si>
  <si>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</si>
  <si>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</si>
  <si>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</si>
  <si>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</si>
  <si>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</si>
  <si>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</si>
  <si>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</si>
  <si>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</si>
  <si>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</si>
  <si>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</si>
  <si>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</si>
  <si>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</si>
  <si>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</si>
  <si>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</si>
  <si>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</si>
  <si>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</si>
  <si>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</si>
  <si>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</si>
  <si>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</si>
  <si>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</si>
  <si>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</si>
  <si>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</si>
  <si>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</si>
  <si>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</si>
  <si>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</si>
  <si>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</si>
  <si>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</si>
  <si>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</si>
  <si>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</si>
  <si>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</si>
  <si>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</si>
  <si>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</si>
  <si>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</si>
  <si>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</si>
  <si>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</si>
  <si>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</si>
  <si>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</si>
  <si>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</si>
  <si>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</si>
  <si>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</si>
  <si>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</si>
  <si>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</si>
  <si>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</si>
  <si>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</si>
  <si>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</si>
  <si>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</si>
  <si>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</si>
  <si>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</si>
  <si>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</si>
  <si>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</si>
  <si>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</si>
  <si>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</si>
  <si>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</si>
  <si>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</si>
  <si>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</si>
  <si>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</si>
  <si>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</si>
  <si>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</si>
  <si>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</si>
  <si>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</si>
  <si>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</si>
  <si>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</si>
  <si>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</si>
  <si>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</si>
  <si>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</si>
  <si>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</si>
  <si>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</si>
  <si>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</si>
  <si>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</si>
  <si>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</si>
  <si>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</si>
  <si>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</si>
  <si>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</si>
  <si>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</si>
  <si>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</si>
  <si>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</si>
  <si>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</si>
  <si>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</si>
  <si>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</si>
  <si>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</si>
  <si>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</si>
  <si>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</si>
  <si>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</si>
  <si>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</si>
  <si>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</si>
  <si>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</si>
  <si>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</si>
  <si>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</si>
  <si>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</si>
  <si>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</si>
  <si>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</si>
  <si>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</si>
  <si>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</si>
  <si>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</si>
  <si>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</si>
  <si>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</si>
  <si>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</si>
  <si>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</si>
  <si>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</si>
  <si>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</si>
  <si>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</si>
  <si>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</si>
  <si>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</si>
  <si>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</si>
  <si>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</si>
  <si>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</si>
  <si>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</si>
  <si>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</si>
  <si>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</si>
  <si>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</si>
  <si>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</si>
  <si>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</si>
  <si>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</si>
  <si>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</si>
  <si>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</si>
  <si>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</si>
  <si>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</si>
  <si>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</si>
  <si>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</si>
  <si>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</si>
  <si>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</si>
  <si>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</si>
  <si>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</si>
  <si>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</si>
  <si>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</si>
  <si>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</si>
  <si>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</si>
  <si>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</si>
  <si>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</si>
  <si>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</si>
  <si>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</si>
  <si>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</si>
  <si>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</si>
  <si>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</si>
  <si>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</si>
  <si>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</si>
  <si>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</si>
  <si>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</si>
  <si>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</si>
  <si>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</si>
  <si>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</si>
  <si>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</si>
  <si>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</si>
  <si>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</si>
  <si>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</si>
  <si>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</si>
  <si>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</si>
  <si>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</si>
  <si>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</si>
  <si>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</si>
  <si>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</si>
  <si>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</si>
  <si>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</si>
  <si>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</si>
  <si>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</si>
  <si>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</si>
  <si>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</si>
  <si>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</si>
  <si>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</si>
  <si>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</si>
  <si>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</si>
  <si>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</si>
  <si>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</si>
  <si>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</si>
  <si>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</si>
  <si>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</si>
  <si>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</si>
  <si>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</si>
  <si>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</si>
  <si>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</si>
  <si>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</si>
  <si>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</si>
  <si>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</si>
  <si>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</si>
  <si>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</si>
  <si>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</si>
  <si>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</si>
  <si>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</si>
  <si>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</si>
  <si>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</si>
  <si>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</si>
  <si>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</si>
  <si>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</si>
  <si>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</si>
  <si>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</si>
  <si>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</si>
  <si>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</si>
  <si>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</si>
  <si>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</si>
  <si>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</si>
  <si>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</si>
  <si>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</si>
  <si>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</si>
  <si>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</si>
  <si>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</si>
  <si>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</si>
  <si>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</si>
  <si>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</si>
  <si>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</si>
  <si>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</si>
  <si>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</si>
  <si>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</si>
  <si>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</si>
  <si>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</si>
  <si>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</si>
  <si>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</si>
  <si>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</si>
  <si>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</si>
  <si>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</si>
  <si>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</si>
  <si>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</si>
  <si>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</si>
  <si>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</si>
  <si>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</si>
  <si>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</si>
  <si>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</si>
  <si>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</si>
  <si>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</si>
  <si>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</si>
  <si>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</si>
  <si>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</si>
  <si>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</si>
  <si>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</si>
  <si>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</si>
  <si>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</si>
  <si>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</si>
  <si>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</si>
  <si>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</si>
  <si>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</si>
  <si>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</si>
  <si>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</si>
  <si>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</si>
  <si>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</si>
  <si>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</si>
  <si>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</si>
  <si>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</si>
  <si>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</si>
  <si>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</si>
  <si>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</si>
  <si>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</si>
  <si>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</si>
  <si>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</si>
  <si>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</si>
  <si>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</si>
  <si>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</si>
  <si>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</si>
  <si>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</si>
  <si>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</si>
  <si>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</si>
  <si>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</si>
  <si>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</si>
  <si>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</si>
  <si>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</si>
  <si>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</si>
  <si>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</si>
  <si>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</si>
  <si>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</si>
  <si>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</si>
  <si>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</si>
  <si>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</si>
  <si>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</si>
  <si>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</si>
  <si>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</si>
  <si>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</si>
  <si>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</si>
  <si>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</si>
  <si>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</si>
  <si>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</si>
  <si>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</si>
  <si>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</si>
  <si>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</si>
  <si>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</si>
  <si>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</si>
  <si>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</si>
  <si>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</si>
  <si>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</si>
  <si>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</si>
  <si>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</si>
  <si>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</si>
  <si>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</si>
  <si>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</si>
  <si>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</si>
  <si>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</si>
  <si>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</si>
  <si>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</si>
  <si>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</si>
  <si>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</si>
  <si>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</si>
  <si>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</si>
  <si>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</si>
  <si>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</si>
  <si>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</si>
  <si>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</si>
  <si>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</si>
  <si>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</si>
  <si>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</si>
  <si>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</si>
  <si>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</si>
  <si>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</si>
  <si>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</si>
  <si>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</si>
  <si>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</si>
  <si>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</si>
  <si>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</si>
  <si>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</si>
  <si>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</si>
  <si>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</si>
  <si>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</si>
  <si>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</si>
  <si>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</si>
  <si>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</si>
  <si>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</si>
  <si>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</si>
  <si>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</si>
  <si>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</si>
  <si>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</si>
  <si>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</si>
  <si>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</si>
  <si>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</si>
  <si>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</si>
  <si>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</si>
  <si>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</si>
  <si>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</si>
  <si>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</si>
  <si>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</si>
  <si>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</si>
  <si>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</si>
  <si>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</si>
  <si>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</si>
  <si>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</si>
  <si>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</si>
  <si>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</si>
  <si>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</si>
  <si>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</si>
  <si>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</si>
  <si>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</si>
  <si>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</si>
  <si>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</si>
  <si>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</si>
  <si>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</si>
  <si>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</si>
  <si>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</si>
  <si>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</si>
  <si>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</si>
  <si>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</si>
  <si>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</si>
  <si>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</si>
  <si>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</si>
  <si>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</si>
  <si>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</si>
  <si>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</si>
  <si>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</si>
  <si>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</si>
  <si>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</si>
  <si>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</si>
  <si>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</si>
  <si>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</si>
  <si>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</si>
  <si>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</si>
  <si>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</si>
  <si>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</si>
  <si>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</si>
  <si>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</si>
  <si>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</si>
  <si>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</si>
  <si>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</si>
  <si>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</si>
  <si>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</si>
  <si>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</si>
  <si>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</si>
  <si>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</si>
  <si>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</si>
  <si>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</si>
  <si>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</si>
  <si>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</si>
  <si>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</si>
  <si>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</si>
  <si>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</si>
  <si>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</si>
  <si>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</si>
  <si>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</si>
  <si>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</si>
  <si>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</si>
  <si>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</si>
  <si>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</si>
  <si>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</si>
  <si>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</si>
  <si>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</si>
  <si>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</si>
  <si>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</si>
  <si>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</si>
  <si>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</si>
  <si>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</si>
  <si>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</si>
  <si>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</si>
  <si>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</si>
  <si>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</si>
  <si>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</si>
  <si>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</si>
  <si>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</si>
  <si>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</si>
  <si>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</si>
  <si>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</si>
  <si>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</si>
  <si>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</si>
  <si>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</si>
  <si>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</si>
  <si>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</si>
  <si>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</si>
  <si>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</si>
  <si>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</si>
  <si>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</si>
  <si>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</si>
  <si>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</si>
  <si>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</si>
  <si>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</si>
  <si>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</si>
  <si>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</si>
  <si>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</si>
  <si>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</si>
  <si>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</si>
  <si>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</si>
  <si>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</si>
  <si>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</si>
  <si>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</si>
  <si>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</si>
  <si>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</si>
  <si>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</si>
  <si>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</si>
  <si>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</si>
  <si>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</si>
  <si>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</si>
  <si>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</si>
  <si>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</si>
  <si>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</si>
  <si>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</si>
  <si>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</si>
  <si>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</si>
  <si>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</si>
  <si>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</si>
  <si>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</si>
  <si>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</si>
  <si>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</si>
  <si>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</si>
  <si>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</si>
  <si>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</si>
  <si>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</si>
  <si>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</si>
  <si>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</si>
  <si>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</si>
  <si>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</si>
  <si>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</si>
  <si>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</si>
  <si>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</si>
  <si>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</si>
  <si>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</si>
  <si>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</si>
  <si>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</si>
  <si>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</si>
  <si>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</si>
  <si>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</si>
  <si>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</si>
  <si>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</si>
  <si>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</si>
  <si>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</si>
  <si>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</si>
  <si>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</si>
  <si>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</si>
  <si>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</si>
  <si>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</si>
  <si>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</si>
  <si>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</si>
  <si>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</si>
  <si>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</si>
  <si>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</si>
  <si>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</si>
  <si>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</si>
  <si>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</si>
  <si>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</si>
  <si>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</si>
  <si>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</si>
  <si>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</si>
  <si>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</si>
  <si>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</si>
  <si>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</si>
  <si>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</si>
  <si>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</si>
  <si>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</si>
  <si>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</si>
  <si>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</si>
  <si>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</si>
  <si>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</si>
  <si>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</si>
  <si>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</si>
  <si>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</si>
  <si>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</si>
  <si>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</si>
  <si>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</si>
  <si>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</si>
  <si>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</si>
  <si>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</si>
  <si>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</si>
  <si>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</si>
  <si>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</si>
  <si>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</si>
  <si>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</si>
  <si>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</si>
  <si>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</si>
  <si>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</si>
  <si>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</si>
  <si>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</si>
  <si>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</si>
  <si>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</si>
  <si>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</si>
  <si>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</si>
  <si>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</si>
  <si>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</si>
  <si>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</si>
  <si>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</si>
  <si>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</si>
  <si>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</si>
  <si>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</si>
  <si>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</si>
  <si>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</si>
  <si>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</si>
  <si>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</si>
  <si>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</si>
  <si>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</si>
  <si>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</si>
  <si>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</si>
  <si>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</si>
  <si>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</si>
  <si>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</si>
  <si>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</si>
  <si>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</si>
  <si>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</si>
  <si>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</si>
  <si>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</si>
  <si>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</si>
  <si>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</si>
  <si>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</si>
  <si>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</si>
  <si>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</si>
  <si>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</si>
  <si>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</si>
  <si>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</si>
  <si>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</si>
  <si>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</si>
  <si>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</si>
  <si>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</si>
  <si>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</si>
  <si>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</si>
  <si>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</si>
  <si>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</si>
  <si>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</si>
  <si>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</si>
  <si>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</si>
  <si>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</si>
  <si>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</si>
  <si>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</si>
  <si>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</si>
  <si>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</si>
  <si>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</si>
  <si>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</si>
  <si>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</si>
  <si>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</si>
  <si>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</si>
  <si>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</si>
  <si>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</si>
  <si>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</si>
  <si>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</si>
  <si>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</si>
  <si>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</si>
  <si>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</si>
  <si>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</si>
  <si>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</si>
  <si>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</si>
  <si>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</si>
  <si>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</si>
  <si>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</si>
  <si>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</si>
  <si>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</si>
  <si>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</si>
  <si>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</si>
  <si>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</si>
  <si>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</si>
  <si>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</si>
  <si>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</si>
  <si>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</si>
  <si>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</si>
  <si>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</si>
  <si>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</si>
  <si>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</si>
  <si>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</si>
  <si>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</si>
  <si>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</si>
  <si>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</si>
  <si>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</si>
  <si>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</si>
  <si>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</si>
  <si>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</si>
  <si>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</si>
  <si>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</si>
  <si>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</si>
  <si>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</si>
  <si>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</si>
  <si>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</si>
  <si>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</si>
  <si>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</si>
  <si>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</si>
  <si>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</si>
  <si>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</si>
  <si>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</si>
  <si>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</si>
  <si>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</si>
  <si>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</si>
  <si>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</si>
  <si>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</si>
  <si>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</si>
  <si>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</si>
  <si>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</si>
  <si>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</si>
  <si>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</si>
  <si>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</si>
  <si>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</si>
  <si>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</si>
  <si>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</si>
  <si>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</si>
  <si>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</si>
  <si>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</si>
  <si>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</si>
  <si>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</si>
  <si>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</si>
  <si>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</si>
  <si>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</si>
  <si>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</si>
  <si>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</si>
  <si>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</si>
  <si>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</si>
  <si>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</si>
  <si>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</si>
  <si>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</si>
  <si>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</si>
  <si>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</si>
  <si>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</si>
  <si>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</si>
  <si>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</si>
  <si>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</si>
  <si>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</si>
  <si>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</si>
  <si>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</si>
  <si>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</si>
  <si>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</si>
  <si>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</si>
  <si>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</si>
  <si>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</si>
  <si>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</si>
  <si>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</si>
  <si>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</si>
  <si>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</si>
  <si>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</si>
  <si>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</si>
  <si>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</si>
  <si>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</si>
  <si>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</si>
  <si>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</si>
  <si>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</si>
  <si>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</si>
  <si>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</si>
  <si>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</si>
  <si>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</si>
  <si>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</si>
  <si>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</si>
  <si>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</si>
  <si>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</si>
  <si>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</si>
  <si>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</si>
  <si>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</si>
  <si>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</si>
  <si>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</si>
  <si>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</si>
  <si>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</si>
  <si>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</si>
  <si>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</si>
  <si>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</si>
  <si>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</si>
  <si>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</si>
  <si>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</si>
  <si>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</si>
  <si>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</si>
  <si>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</si>
  <si>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</si>
  <si>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</si>
  <si>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</si>
  <si>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</si>
  <si>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</si>
  <si>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</si>
  <si>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</si>
  <si>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</si>
  <si>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</si>
  <si>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</si>
  <si>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</si>
  <si>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</si>
  <si>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</si>
  <si>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</si>
  <si>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</si>
  <si>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</si>
  <si>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</si>
  <si>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</si>
  <si>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</si>
  <si>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</si>
  <si>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</si>
  <si>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</si>
  <si>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</si>
  <si>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</si>
  <si>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</si>
  <si>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</si>
  <si>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</si>
  <si>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</si>
  <si>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</si>
  <si>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</si>
  <si>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</si>
  <si>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</si>
  <si>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</si>
  <si>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</si>
  <si>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</si>
  <si>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</si>
  <si>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</si>
  <si>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</si>
  <si>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</si>
  <si>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</si>
  <si>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</si>
  <si>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</si>
  <si>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</si>
  <si>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</si>
  <si>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</si>
  <si>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</si>
  <si>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</si>
  <si>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</si>
  <si>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</si>
  <si>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</si>
  <si>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</si>
  <si>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</si>
  <si>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</si>
  <si>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</si>
  <si>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</si>
  <si>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</si>
  <si>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</si>
  <si>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</si>
  <si>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</si>
  <si>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</si>
  <si>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</si>
  <si>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</si>
  <si>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</si>
  <si>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</si>
  <si>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</si>
  <si>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</si>
  <si>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</si>
  <si>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</si>
  <si>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</si>
  <si>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</si>
  <si>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</si>
  <si>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</si>
  <si>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</si>
  <si>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</si>
  <si>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</si>
  <si>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</si>
  <si>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</si>
  <si>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</si>
  <si>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</si>
  <si>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</si>
  <si>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</si>
  <si>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</si>
  <si>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</si>
  <si>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</si>
  <si>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</si>
  <si>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</si>
  <si>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</si>
  <si>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</si>
  <si>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</si>
  <si>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</si>
  <si>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</si>
  <si>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</si>
  <si>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</si>
  <si>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</si>
  <si>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</si>
  <si>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</si>
  <si>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</si>
  <si>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</si>
  <si>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</si>
  <si>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</si>
  <si>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</si>
  <si>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</si>
  <si>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</si>
  <si>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</si>
  <si>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</si>
  <si>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</si>
  <si>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</si>
  <si>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</si>
  <si>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</si>
  <si>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</si>
  <si>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</si>
  <si>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</si>
  <si>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</si>
  <si>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</si>
  <si>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</si>
  <si>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</si>
  <si>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</si>
  <si>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</si>
  <si>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</si>
  <si>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</si>
  <si>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</si>
  <si>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</si>
  <si>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</si>
  <si>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</si>
  <si>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</si>
  <si>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</si>
  <si>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</si>
  <si>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</si>
  <si>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</si>
  <si>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</si>
  <si>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</si>
  <si>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</si>
  <si>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</si>
  <si>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</si>
  <si>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</si>
  <si>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</si>
  <si>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</si>
  <si>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</si>
  <si>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</si>
  <si>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</si>
  <si>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</si>
  <si>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</si>
  <si>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</si>
  <si>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</si>
  <si>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</si>
  <si>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</si>
  <si>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</si>
  <si>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</si>
  <si>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</si>
  <si>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</si>
  <si>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</si>
  <si>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</si>
  <si>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</si>
  <si>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</si>
  <si>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</si>
  <si>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</si>
  <si>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</si>
  <si>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</si>
  <si>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</si>
  <si>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</si>
  <si>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</si>
  <si>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</si>
  <si>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</si>
  <si>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</si>
  <si>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</si>
  <si>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</si>
  <si>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</si>
  <si>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</si>
  <si>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</si>
  <si>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</si>
  <si>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</si>
  <si>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</si>
  <si>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</si>
  <si>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</si>
  <si>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</si>
  <si>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</si>
  <si>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</si>
  <si>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</si>
  <si>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</si>
  <si>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</si>
  <si>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</si>
  <si>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</si>
  <si>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</si>
  <si>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</si>
  <si>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</si>
  <si>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</si>
  <si>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</si>
  <si>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</si>
  <si>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</si>
  <si>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</si>
  <si>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</si>
  <si>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</si>
  <si>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</si>
  <si>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</si>
  <si>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</si>
  <si>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</si>
  <si>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</si>
  <si>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</si>
  <si>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</si>
  <si>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</si>
  <si>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</si>
  <si>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</si>
  <si>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</si>
  <si>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</si>
  <si>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</si>
  <si>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</si>
  <si>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</si>
  <si>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</si>
  <si>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</si>
  <si>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</si>
  <si>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</si>
  <si>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</si>
  <si>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</si>
  <si>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</si>
  <si>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</si>
  <si>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</si>
  <si>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</si>
  <si>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</si>
  <si>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</si>
  <si>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</si>
  <si>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</si>
  <si>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</si>
  <si>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</si>
  <si>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</si>
  <si>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</si>
  <si>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</si>
  <si>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</si>
  <si>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</si>
  <si>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</si>
  <si>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</si>
  <si>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</si>
  <si>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</si>
  <si>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</si>
  <si>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</si>
  <si>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</si>
  <si>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</si>
  <si>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</si>
  <si>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</si>
  <si>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</si>
  <si>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</si>
  <si>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</si>
  <si>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</si>
  <si>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</si>
  <si>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</si>
  <si>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</si>
  <si>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</si>
  <si>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</si>
  <si>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</si>
  <si>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</si>
  <si>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</si>
  <si>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</si>
  <si>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</si>
  <si>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</si>
  <si>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</si>
  <si>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</si>
  <si>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</si>
  <si>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</si>
  <si>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</si>
  <si>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</si>
  <si>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</si>
  <si>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</si>
  <si>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</si>
  <si>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</si>
  <si>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</si>
  <si>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</si>
  <si>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</si>
  <si>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</si>
  <si>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</si>
  <si>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</si>
  <si>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</si>
  <si>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</si>
  <si>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</si>
  <si>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</si>
  <si>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</si>
  <si>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</si>
  <si>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</si>
  <si>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</si>
  <si>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</si>
  <si>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</si>
  <si>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</si>
  <si>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</si>
  <si>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</si>
  <si>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</si>
  <si>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</si>
  <si>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</si>
  <si>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</si>
  <si>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</si>
  <si>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</si>
  <si>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</si>
  <si>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</si>
  <si>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</si>
  <si>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</si>
  <si>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</si>
  <si>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</si>
  <si>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</si>
  <si>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</si>
  <si>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</si>
  <si>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</si>
  <si>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</si>
  <si>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</si>
  <si>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</si>
  <si>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</si>
  <si>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</si>
  <si>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</si>
  <si>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</si>
  <si>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</si>
  <si>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</si>
  <si>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</si>
  <si>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</si>
  <si>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</si>
  <si>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</si>
  <si>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</si>
  <si>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</si>
  <si>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</si>
  <si>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</si>
  <si>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</si>
  <si>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</si>
  <si>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</si>
  <si>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</si>
  <si>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</si>
  <si>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</si>
  <si>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</si>
  <si>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</si>
  <si>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</si>
  <si>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</si>
  <si>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</si>
  <si>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</si>
  <si>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</si>
  <si>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</si>
  <si>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</si>
  <si>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</si>
  <si>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</si>
  <si>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</si>
  <si>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</si>
  <si>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</si>
  <si>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</si>
  <si>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</si>
  <si>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</si>
  <si>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</si>
  <si>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</si>
  <si>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</si>
  <si>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</si>
  <si>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</si>
  <si>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</si>
  <si>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</si>
  <si>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</si>
  <si>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</si>
  <si>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</si>
  <si>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</si>
  <si>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</si>
  <si>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</si>
  <si>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</si>
  <si>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</si>
  <si>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</si>
  <si>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</si>
  <si>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</si>
  <si>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</si>
  <si>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</si>
  <si>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</si>
  <si>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</si>
  <si>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</si>
  <si>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</si>
  <si>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</si>
  <si>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</si>
  <si>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</si>
  <si>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</si>
  <si>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</si>
  <si>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</si>
  <si>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</si>
  <si>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</si>
  <si>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</si>
  <si>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</si>
  <si>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</si>
  <si>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</si>
  <si>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</si>
  <si>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</si>
  <si>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</si>
  <si>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</si>
  <si>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</si>
  <si>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</si>
  <si>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</si>
  <si>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</si>
  <si>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</si>
  <si>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</si>
  <si>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</si>
  <si>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</si>
  <si>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</si>
  <si>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</si>
  <si>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</si>
  <si>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</si>
  <si>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</si>
  <si>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</si>
  <si>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</si>
  <si>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</si>
  <si>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</si>
  <si>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</si>
  <si>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</si>
  <si>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</si>
  <si>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</si>
  <si>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</si>
  <si>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</si>
  <si>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</si>
  <si>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</si>
  <si>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</si>
  <si>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</si>
  <si>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</si>
  <si>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</si>
  <si>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</si>
  <si>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</si>
  <si>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</si>
  <si>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</si>
  <si>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</si>
  <si>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</si>
  <si>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</si>
  <si>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</si>
  <si>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</si>
  <si>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</si>
  <si>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</si>
  <si>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</si>
  <si>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</si>
  <si>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</si>
  <si>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</si>
  <si>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</si>
  <si>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</si>
  <si>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</si>
  <si>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</si>
  <si>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</si>
  <si>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</si>
  <si>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</si>
  <si>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</si>
  <si>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</si>
  <si>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</si>
  <si>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</si>
  <si>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</si>
  <si>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</si>
  <si>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</si>
  <si>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</si>
  <si>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</si>
  <si>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</si>
  <si>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</si>
  <si>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</si>
  <si>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</si>
  <si>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</si>
  <si>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</si>
  <si>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</si>
  <si>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</si>
  <si>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</si>
  <si>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</si>
  <si>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</si>
  <si>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</si>
  <si>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</si>
  <si>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</si>
  <si>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</si>
  <si>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</si>
  <si>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</si>
  <si>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</si>
  <si>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</si>
  <si>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</si>
  <si>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</si>
  <si>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</si>
  <si>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</si>
  <si>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</si>
  <si>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</si>
  <si>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</si>
  <si>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</si>
  <si>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</si>
  <si>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</si>
  <si>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</si>
  <si>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</si>
  <si>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</si>
  <si>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</si>
  <si>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</si>
  <si>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</si>
  <si>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</si>
  <si>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</si>
  <si>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</si>
  <si>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</si>
  <si>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</si>
  <si>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</si>
  <si>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</si>
  <si>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</si>
  <si>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</si>
  <si>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</si>
  <si>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</si>
  <si>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</si>
  <si>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</si>
  <si>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</si>
  <si>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</si>
  <si>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</si>
  <si>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</si>
  <si>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</si>
  <si>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</si>
  <si>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</si>
  <si>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</si>
  <si>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</si>
  <si>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</si>
  <si>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</si>
  <si>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</si>
  <si>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</si>
  <si>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</si>
  <si>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</si>
  <si>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</si>
  <si>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</si>
  <si>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</si>
  <si>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</si>
  <si>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</si>
  <si>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</si>
  <si>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</si>
  <si>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</si>
  <si>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</si>
  <si>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</si>
  <si>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</si>
  <si>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</si>
  <si>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</si>
  <si>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</si>
  <si>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</si>
  <si>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</si>
  <si>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</si>
  <si>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</si>
  <si>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</si>
  <si>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</si>
  <si>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</si>
  <si>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</si>
  <si>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</si>
  <si>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</si>
  <si>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</si>
  <si>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</si>
  <si>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</si>
  <si>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</si>
  <si>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</si>
  <si>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</si>
  <si>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</si>
  <si>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</si>
  <si>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</si>
  <si>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</si>
  <si>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</si>
  <si>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</si>
  <si>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</si>
  <si>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</si>
  <si>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</si>
  <si>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</si>
  <si>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</si>
  <si>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</si>
  <si>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</si>
  <si>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</si>
  <si>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</si>
  <si>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</si>
  <si>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</si>
  <si>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</si>
  <si>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</si>
  <si>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</si>
  <si>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</si>
  <si>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</si>
  <si>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</si>
  <si>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</si>
  <si>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</si>
  <si>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</si>
  <si>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</si>
  <si>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</si>
  <si>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</si>
  <si>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</si>
  <si>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</si>
  <si>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</si>
  <si>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</si>
  <si>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</si>
  <si>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</si>
  <si>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</si>
  <si>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</si>
  <si>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</si>
  <si>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</si>
  <si>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</si>
  <si>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</si>
  <si>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</si>
  <si>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</si>
  <si>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</si>
  <si>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</si>
  <si>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</si>
  <si>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</si>
  <si>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</si>
  <si>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</si>
  <si>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</si>
  <si>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</si>
  <si>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</si>
  <si>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</si>
  <si>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</si>
  <si>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</si>
  <si>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</si>
  <si>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</si>
  <si>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</si>
  <si>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</si>
  <si>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</si>
  <si>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</si>
  <si>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</si>
  <si>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</si>
  <si>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</si>
  <si>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</si>
  <si>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</si>
  <si>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</si>
  <si>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</si>
  <si>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</si>
  <si>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</si>
  <si>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</si>
  <si>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</si>
  <si>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</si>
  <si>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</si>
  <si>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</si>
  <si>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</si>
  <si>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</si>
  <si>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</si>
  <si>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</si>
  <si>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</si>
  <si>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</si>
  <si>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</si>
  <si>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</si>
  <si>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</si>
  <si>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</si>
  <si>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</si>
  <si>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</si>
  <si>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</si>
  <si>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</si>
  <si>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</si>
  <si>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</si>
  <si>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</si>
  <si>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</si>
  <si>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</si>
  <si>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</si>
  <si>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</si>
  <si>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</si>
  <si>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</si>
  <si>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</si>
  <si>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</si>
  <si>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</si>
  <si>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</si>
  <si>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</si>
  <si>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</si>
  <si>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</si>
  <si>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</si>
  <si>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</si>
  <si>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</si>
  <si>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</si>
  <si>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</si>
  <si>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</si>
  <si>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</si>
  <si>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</si>
  <si>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</si>
  <si>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</si>
  <si>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</si>
  <si>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</si>
  <si>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</si>
  <si>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</si>
  <si>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</si>
  <si>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</si>
  <si>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</si>
  <si>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</si>
  <si>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</si>
  <si>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</si>
  <si>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</si>
  <si>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</si>
  <si>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</si>
  <si>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</si>
  <si>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</si>
  <si>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</si>
  <si>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</si>
  <si>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</si>
  <si>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</si>
  <si>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</si>
  <si>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</si>
  <si>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</si>
  <si>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</si>
  <si>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</si>
  <si>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</si>
  <si>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</si>
  <si>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</si>
  <si>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</si>
  <si>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</si>
  <si>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</si>
  <si>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</si>
  <si>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</si>
  <si>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</si>
  <si>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</si>
  <si>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</si>
  <si>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</si>
  <si>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</si>
  <si>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</si>
  <si>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</si>
  <si>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</si>
  <si>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</si>
  <si>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</si>
  <si>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</si>
  <si>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</si>
  <si>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</si>
  <si>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</si>
  <si>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</si>
  <si>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</si>
  <si>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</si>
  <si>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</si>
  <si>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</si>
  <si>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</si>
  <si>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</si>
  <si>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</si>
  <si>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</si>
  <si>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</si>
  <si>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</si>
  <si>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</si>
  <si>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</si>
  <si>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</si>
  <si>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</si>
  <si>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</si>
  <si>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</si>
  <si>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</si>
  <si>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</si>
  <si>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</si>
  <si>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</si>
  <si>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</si>
  <si>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</si>
  <si>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</si>
  <si>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</si>
  <si>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</si>
  <si>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</si>
  <si>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</si>
  <si>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</si>
  <si>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</si>
  <si>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</si>
  <si>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</si>
  <si>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</si>
  <si>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</si>
  <si>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</si>
  <si>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</si>
  <si>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</si>
  <si>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</si>
  <si>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</si>
  <si>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</si>
  <si>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</si>
  <si>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</si>
  <si>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</si>
  <si>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</si>
  <si>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</si>
  <si>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</si>
  <si>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</si>
  <si>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</si>
  <si>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</si>
  <si>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</si>
  <si>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</si>
  <si>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</si>
  <si>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</si>
  <si>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</si>
  <si>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</si>
  <si>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</si>
  <si>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</si>
  <si>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</si>
  <si>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</si>
  <si>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</si>
  <si>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</si>
  <si>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</si>
  <si>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</si>
  <si>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</si>
  <si>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</si>
  <si>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</si>
  <si>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</si>
  <si>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</si>
  <si>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</si>
  <si>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</si>
  <si>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</si>
  <si>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</si>
  <si>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</si>
  <si>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</si>
  <si>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</si>
  <si>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</si>
  <si>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</si>
  <si>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</si>
  <si>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</si>
  <si>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</si>
  <si>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</si>
  <si>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</si>
  <si>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</si>
  <si>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</si>
  <si>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</si>
  <si>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</si>
  <si>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</si>
  <si>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</si>
  <si>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</si>
  <si>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</si>
  <si>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</si>
  <si>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</si>
  <si>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</si>
  <si>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</si>
  <si>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</si>
  <si>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</si>
  <si>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</si>
  <si>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</si>
  <si>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</si>
  <si>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</si>
  <si>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</si>
  <si>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</si>
  <si>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</si>
  <si>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</si>
  <si>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</si>
  <si>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</si>
  <si>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</si>
  <si>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</si>
  <si>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</si>
  <si>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</si>
  <si>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</si>
  <si>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</si>
  <si>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</si>
  <si>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</si>
  <si>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</si>
  <si>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</si>
  <si>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</si>
  <si>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</si>
  <si>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</si>
  <si>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</si>
  <si>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</si>
  <si>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</si>
  <si>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</si>
  <si>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</si>
  <si>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</si>
  <si>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</si>
  <si>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</si>
  <si>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</si>
  <si>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</si>
  <si>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</si>
  <si>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</si>
  <si>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</si>
  <si>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</si>
  <si>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</si>
  <si>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</si>
  <si>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</si>
  <si>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</si>
  <si>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</si>
  <si>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</si>
  <si>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</si>
  <si>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</si>
  <si>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</si>
  <si>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</si>
  <si>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</si>
  <si>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</si>
  <si>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</si>
  <si>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</si>
  <si>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</si>
  <si>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</si>
  <si>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</si>
  <si>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</si>
  <si>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</si>
  <si>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</si>
  <si>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</si>
  <si>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</si>
  <si>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</si>
  <si>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</si>
  <si>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</si>
  <si>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</si>
  <si>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</si>
  <si>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</si>
  <si>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</si>
  <si>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</si>
  <si>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</si>
  <si>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</si>
  <si>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</si>
  <si>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</si>
  <si>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</si>
  <si>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</si>
  <si>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</si>
  <si>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</si>
  <si>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</si>
  <si>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</si>
  <si>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</si>
  <si>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</si>
  <si>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</si>
  <si>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</si>
  <si>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</si>
  <si>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</si>
  <si>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</si>
  <si>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</si>
  <si>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</si>
  <si>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</si>
  <si>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</si>
  <si>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</si>
  <si>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</si>
  <si>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</si>
  <si>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</si>
  <si>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</si>
  <si>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</si>
  <si>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</si>
  <si>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</si>
  <si>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</si>
  <si>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</si>
  <si>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</si>
  <si>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</si>
  <si>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</si>
  <si>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</si>
  <si>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</si>
  <si>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</si>
  <si>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</si>
  <si>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</si>
  <si>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</si>
  <si>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</si>
  <si>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</si>
  <si>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</si>
  <si>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</si>
  <si>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</si>
  <si>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</si>
  <si>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</si>
  <si>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</si>
  <si>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</si>
  <si>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</si>
  <si>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</si>
  <si>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</si>
  <si>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</si>
  <si>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</si>
  <si>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</si>
  <si>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</si>
  <si>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</si>
  <si>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</si>
  <si>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</si>
  <si>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</si>
  <si>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</si>
  <si>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</si>
  <si>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</si>
  <si>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</si>
  <si>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</si>
  <si>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</si>
  <si>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</si>
  <si>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</si>
  <si>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</si>
  <si>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</si>
  <si>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</si>
  <si>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</si>
  <si>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</si>
  <si>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</si>
  <si>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</si>
  <si>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</si>
  <si>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</si>
  <si>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</si>
  <si>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</si>
  <si>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</si>
  <si>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</si>
  <si>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</si>
  <si>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</si>
  <si>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</si>
  <si>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</si>
  <si>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</si>
  <si>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</si>
  <si>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</si>
  <si>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</si>
  <si>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</si>
  <si>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</si>
  <si>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</si>
  <si>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</si>
  <si>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</si>
  <si>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</si>
  <si>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</si>
  <si>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</si>
  <si>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</si>
  <si>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</si>
  <si>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</si>
  <si>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</si>
  <si>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</si>
  <si>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</si>
  <si>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</si>
  <si>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</si>
  <si>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</si>
  <si>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</si>
  <si>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</si>
  <si>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</si>
  <si>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</si>
  <si>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</si>
  <si>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</si>
  <si>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</si>
  <si>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</si>
  <si>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</si>
  <si>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</si>
  <si>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</si>
  <si>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</si>
  <si>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</si>
  <si>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</si>
  <si>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</si>
  <si>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</si>
  <si>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</si>
  <si>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</si>
  <si>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</si>
  <si>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</si>
  <si>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</si>
  <si>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</si>
  <si>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</si>
  <si>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</si>
  <si>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</si>
  <si>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</si>
  <si>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</si>
  <si>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</si>
  <si>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</si>
  <si>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</si>
  <si>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</si>
  <si>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</si>
  <si>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</si>
  <si>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</si>
  <si>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</si>
  <si>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</si>
  <si>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</si>
  <si>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</si>
  <si>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</si>
  <si>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</si>
  <si>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</si>
  <si>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</si>
  <si>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</si>
  <si>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</si>
  <si>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</si>
  <si>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</si>
  <si>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</si>
  <si>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</si>
  <si>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</si>
  <si>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</si>
  <si>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</si>
  <si>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</si>
  <si>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</si>
  <si>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</si>
  <si>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</si>
  <si>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</si>
  <si>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</si>
  <si>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</si>
  <si>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</si>
  <si>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</si>
  <si>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</si>
  <si>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</si>
  <si>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</si>
  <si>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</si>
  <si>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</si>
  <si>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</si>
  <si>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</si>
  <si>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</si>
  <si>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</si>
  <si>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</si>
  <si>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</si>
  <si>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</si>
  <si>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</si>
  <si>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</si>
  <si>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</si>
  <si>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</si>
  <si>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</si>
  <si>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</si>
  <si>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</si>
  <si>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</si>
  <si>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</si>
  <si>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</si>
  <si>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</si>
  <si>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</si>
  <si>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</si>
  <si>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</si>
  <si>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</si>
  <si>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</si>
  <si>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</si>
  <si>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</si>
  <si>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</si>
  <si>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</si>
  <si>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</si>
  <si>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</si>
  <si>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</si>
  <si>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</si>
  <si>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</si>
  <si>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</si>
  <si>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</si>
  <si>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</si>
  <si>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</si>
  <si>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</si>
  <si>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</si>
  <si>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</si>
  <si>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</si>
  <si>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</si>
  <si>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</si>
  <si>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</si>
  <si>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</si>
  <si>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</si>
  <si>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</si>
  <si>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</si>
  <si>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</si>
  <si>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</si>
  <si>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</si>
  <si>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</si>
  <si>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</si>
  <si>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</si>
  <si>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</si>
  <si>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</si>
  <si>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</si>
  <si>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</si>
  <si>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</si>
  <si>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</si>
  <si>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</si>
  <si>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</si>
  <si>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</si>
  <si>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</si>
  <si>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</si>
  <si>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</si>
  <si>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</si>
  <si>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</si>
  <si>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</si>
  <si>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</si>
  <si>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</si>
  <si>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</si>
  <si>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</si>
  <si>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</si>
  <si>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</si>
  <si>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</si>
  <si>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</si>
  <si>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</si>
  <si>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</si>
  <si>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</si>
  <si>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</si>
  <si>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</si>
  <si>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</si>
  <si>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</si>
  <si>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</si>
  <si>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</si>
  <si>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</si>
  <si>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</si>
  <si>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</si>
  <si>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</si>
  <si>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</si>
  <si>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</si>
  <si>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</si>
  <si>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</si>
  <si>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</si>
  <si>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</si>
  <si>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</si>
  <si>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</si>
  <si>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</si>
  <si>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</si>
  <si>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</si>
  <si>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</si>
  <si>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</si>
  <si>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</si>
  <si>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</si>
  <si>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</si>
  <si>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</si>
  <si>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</si>
  <si>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</si>
  <si>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</si>
  <si>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</si>
  <si>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</si>
  <si>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</si>
  <si>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</si>
  <si>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</si>
  <si>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</si>
  <si>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</si>
  <si>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</si>
  <si>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</si>
  <si>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</si>
  <si>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</si>
  <si>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</si>
  <si>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</si>
  <si>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</si>
  <si>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</si>
  <si>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</si>
  <si>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</si>
  <si>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</si>
  <si>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</si>
  <si>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</si>
  <si>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</si>
  <si>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</si>
  <si>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</si>
  <si>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</si>
  <si>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</si>
  <si>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</si>
  <si>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</si>
  <si>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</si>
  <si>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</si>
  <si>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</si>
  <si>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</si>
  <si>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</si>
  <si>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</si>
  <si>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</si>
  <si>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</si>
  <si>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</si>
  <si>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</si>
  <si>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</si>
  <si>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</si>
  <si>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</si>
  <si>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</si>
  <si>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</si>
  <si>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</si>
  <si>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</si>
  <si>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</si>
  <si>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</si>
  <si>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</si>
  <si>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</si>
  <si>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</si>
  <si>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</si>
  <si>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</si>
  <si>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</si>
  <si>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</si>
  <si>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</si>
  <si>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</si>
  <si>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</si>
  <si>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</si>
  <si>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</si>
  <si>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</si>
  <si>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</si>
  <si>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</si>
  <si>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</si>
  <si>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</si>
  <si>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</si>
  <si>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</si>
  <si>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</si>
  <si>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</si>
  <si>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</si>
  <si>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</si>
  <si>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</si>
  <si>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</si>
  <si>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</si>
  <si>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</si>
  <si>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</si>
  <si>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</si>
  <si>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</si>
  <si>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</si>
  <si>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</si>
  <si>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</si>
  <si>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</si>
  <si>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</si>
  <si>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</si>
  <si>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</si>
  <si>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</si>
  <si>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</si>
  <si>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</si>
  <si>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</si>
  <si>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</si>
  <si>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</si>
  <si>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</si>
  <si>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</si>
  <si>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</si>
  <si>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</si>
  <si>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</si>
  <si>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</si>
  <si>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</si>
  <si>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</si>
  <si>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</si>
  <si>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</si>
  <si>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</si>
  <si>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</si>
  <si>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</si>
  <si>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</si>
  <si>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</si>
  <si>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</si>
  <si>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</si>
  <si>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</si>
  <si>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</si>
  <si>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</si>
  <si>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</si>
  <si>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</si>
  <si>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</si>
  <si>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</si>
  <si>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</si>
  <si>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</si>
  <si>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</si>
  <si>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</si>
  <si>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</si>
  <si>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</si>
  <si>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</si>
  <si>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</si>
  <si>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</si>
  <si>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</si>
  <si>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</si>
  <si>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</si>
  <si>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</si>
  <si>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</si>
  <si>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</si>
  <si>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</si>
  <si>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</si>
  <si>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</si>
  <si>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</si>
  <si>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</si>
  <si>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</si>
  <si>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</si>
  <si>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</si>
  <si>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</si>
  <si>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</si>
  <si>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</si>
  <si>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</si>
  <si>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</si>
  <si>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</si>
  <si>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</si>
  <si>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</si>
  <si>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</si>
  <si>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</si>
  <si>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</si>
  <si>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</si>
  <si>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</si>
  <si>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</si>
  <si>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</si>
  <si>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</si>
  <si>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</si>
  <si>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</si>
  <si>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</si>
  <si>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</si>
  <si>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</si>
  <si>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</si>
  <si>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</si>
  <si>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</si>
  <si>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</si>
  <si>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</si>
  <si>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</si>
  <si>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</si>
  <si>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</si>
  <si>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</si>
  <si>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</si>
  <si>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</si>
  <si>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</si>
  <si>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</si>
  <si>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</si>
  <si>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</si>
  <si>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</si>
  <si>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</si>
  <si>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</si>
  <si>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</si>
  <si>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</si>
  <si>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</si>
  <si>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</si>
  <si>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</si>
  <si>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</si>
  <si>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</si>
  <si>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</si>
  <si>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</si>
  <si>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</si>
  <si>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</si>
  <si>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</si>
  <si>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</si>
  <si>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</si>
  <si>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</si>
  <si>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</si>
  <si>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</si>
  <si>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</si>
  <si>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</si>
  <si>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</si>
  <si>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</si>
  <si>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</si>
  <si>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</si>
  <si>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</si>
  <si>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</si>
  <si>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</si>
  <si>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</si>
  <si>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</si>
  <si>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</si>
  <si>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</si>
  <si>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</si>
  <si>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</si>
  <si>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</si>
  <si>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</si>
  <si>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</si>
  <si>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</si>
  <si>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</si>
  <si>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</si>
  <si>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</si>
  <si>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</si>
  <si>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</si>
  <si>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</si>
  <si>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</si>
  <si>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</si>
  <si>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</si>
  <si>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</si>
  <si>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</si>
  <si>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</si>
  <si>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</si>
  <si>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</si>
  <si>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</si>
  <si>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</si>
  <si>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</si>
  <si>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</si>
  <si>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</si>
  <si>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</si>
  <si>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</si>
  <si>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</si>
  <si>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</si>
  <si>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</si>
  <si>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</si>
  <si>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</si>
  <si>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</si>
  <si>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</si>
  <si>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</si>
  <si>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</si>
  <si>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</si>
  <si>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</si>
  <si>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</si>
  <si>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</si>
  <si>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</si>
  <si>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</si>
  <si>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</si>
  <si>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</si>
  <si>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</si>
  <si>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</si>
  <si>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</si>
  <si>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</si>
  <si>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</si>
  <si>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</si>
  <si>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</si>
  <si>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</si>
  <si>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</si>
  <si>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</si>
  <si>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</si>
  <si>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</si>
  <si>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</si>
  <si>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</si>
  <si>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</si>
  <si>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</si>
  <si>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</si>
  <si>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</si>
  <si>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</si>
  <si>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</si>
  <si>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</si>
  <si>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</si>
  <si>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</si>
  <si>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</si>
  <si>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</si>
  <si>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</si>
  <si>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</si>
  <si>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</si>
  <si>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</si>
  <si>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</si>
  <si>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</si>
  <si>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</si>
  <si>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</si>
  <si>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</si>
  <si>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</si>
  <si>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</si>
  <si>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</si>
  <si>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</si>
  <si>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</si>
  <si>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</si>
  <si>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</si>
  <si>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</si>
  <si>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</si>
  <si>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</si>
  <si>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</si>
  <si>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</si>
  <si>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</si>
  <si>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</si>
  <si>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</si>
  <si>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</si>
  <si>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</si>
  <si>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</si>
  <si>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</si>
  <si>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</si>
  <si>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</si>
  <si>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</si>
  <si>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</si>
  <si>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</si>
  <si>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</si>
  <si>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</si>
  <si>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</si>
  <si>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</si>
  <si>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</si>
  <si>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</si>
  <si>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</si>
  <si>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</si>
  <si>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</si>
  <si>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</si>
  <si>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</si>
  <si>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</si>
  <si>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</si>
  <si>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</si>
  <si>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</si>
  <si>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</si>
  <si>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</si>
  <si>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</si>
  <si>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</si>
  <si>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</si>
  <si>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</si>
  <si>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</si>
  <si>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</si>
  <si>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</si>
  <si>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</si>
  <si>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</si>
  <si>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</si>
  <si>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</si>
  <si>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</si>
  <si>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</si>
  <si>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</si>
  <si>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</si>
  <si>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</si>
  <si>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</si>
  <si>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</si>
  <si>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</si>
  <si>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</si>
  <si>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</si>
  <si>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</si>
  <si>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</si>
  <si>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</si>
  <si>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</si>
  <si>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</si>
  <si>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</si>
  <si>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</si>
  <si>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</si>
  <si>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</si>
  <si>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</si>
  <si>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</si>
  <si>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</si>
  <si>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</si>
  <si>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</si>
  <si>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</si>
  <si>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</si>
  <si>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</si>
  <si>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</si>
  <si>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</si>
  <si>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</si>
  <si>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</si>
  <si>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</si>
  <si>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</si>
  <si>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</si>
  <si>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</si>
  <si>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</si>
  <si>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</si>
  <si>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</si>
  <si>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</si>
  <si>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</si>
  <si>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</si>
  <si>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</si>
  <si>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</si>
  <si>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</si>
  <si>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</si>
  <si>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</si>
  <si>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</si>
  <si>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</si>
  <si>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</si>
  <si>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</si>
  <si>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</si>
  <si>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</si>
  <si>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</si>
  <si>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</si>
  <si>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</si>
  <si>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</si>
  <si>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</si>
  <si>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</si>
  <si>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</si>
  <si>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</si>
  <si>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</si>
  <si>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</si>
  <si>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</si>
  <si>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</si>
  <si>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</si>
  <si>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</si>
  <si>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</si>
  <si>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</si>
  <si>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</si>
  <si>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</si>
  <si>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</si>
  <si>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</si>
  <si>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</si>
  <si>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</si>
  <si>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</si>
  <si>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</si>
  <si>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</si>
  <si>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</si>
  <si>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</si>
  <si>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</si>
  <si>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</si>
  <si>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</si>
  <si>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</si>
  <si>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</si>
  <si>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</si>
  <si>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</si>
  <si>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</si>
  <si>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</si>
  <si>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</si>
  <si>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</si>
  <si>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</si>
  <si>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</si>
  <si>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</si>
  <si>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</si>
  <si>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</si>
  <si>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</si>
  <si>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</si>
  <si>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</si>
  <si>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</si>
  <si>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</si>
  <si>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</si>
  <si>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</si>
  <si>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</si>
  <si>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</si>
  <si>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</si>
  <si>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</si>
  <si>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</si>
  <si>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</si>
  <si>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</si>
  <si>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</si>
  <si>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</si>
  <si>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</si>
  <si>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</si>
  <si>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</si>
  <si>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</si>
  <si>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</si>
  <si>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</si>
  <si>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</si>
  <si>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</si>
  <si>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</si>
  <si>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</si>
  <si>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</si>
  <si>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</si>
  <si>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</si>
  <si>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</si>
  <si>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</si>
  <si>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</si>
  <si>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</si>
  <si>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</si>
  <si>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</si>
  <si>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</si>
  <si>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</si>
  <si>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</si>
  <si>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</si>
  <si>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</si>
  <si>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</si>
  <si>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</si>
  <si>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</si>
  <si>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</si>
  <si>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</si>
  <si>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</si>
  <si>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</si>
  <si>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</si>
  <si>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</si>
  <si>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</si>
  <si>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</si>
  <si>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</si>
  <si>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</si>
  <si>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</si>
  <si>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</si>
  <si>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</si>
  <si>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</si>
  <si>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</si>
  <si>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</si>
  <si>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</si>
  <si>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</si>
  <si>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</si>
  <si>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</si>
  <si>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</si>
  <si>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</si>
  <si>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</si>
  <si>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</si>
  <si>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</si>
  <si>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</si>
  <si>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</si>
  <si>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</si>
  <si>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</si>
  <si>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</si>
  <si>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</si>
  <si>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</si>
  <si>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</si>
  <si>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</si>
  <si>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</si>
  <si>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</si>
  <si>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</si>
  <si>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</si>
  <si>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</si>
  <si>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</si>
  <si>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</si>
  <si>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</si>
  <si>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</si>
  <si>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</si>
  <si>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</si>
  <si>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</si>
  <si>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</si>
  <si>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</si>
  <si>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</si>
  <si>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</si>
  <si>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</si>
  <si>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</si>
  <si>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</si>
  <si>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</si>
  <si>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</si>
  <si>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</si>
  <si>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</si>
  <si>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</si>
  <si>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</si>
  <si>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</si>
  <si>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</si>
  <si>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</si>
  <si>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</si>
  <si>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</si>
  <si>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</si>
  <si>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</si>
  <si>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</si>
  <si>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</si>
  <si>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</si>
  <si>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</si>
  <si>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</si>
  <si>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</si>
  <si>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</si>
  <si>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</si>
  <si>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</si>
  <si>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</si>
  <si>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</si>
  <si>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</si>
  <si>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</si>
  <si>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</si>
  <si>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</si>
  <si>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</si>
  <si>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</si>
  <si>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</si>
  <si>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</si>
  <si>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</si>
  <si>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</si>
  <si>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</si>
  <si>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</si>
  <si>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</si>
  <si>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</si>
  <si>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</si>
  <si>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</si>
  <si>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</si>
  <si>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</si>
  <si>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</si>
  <si>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</si>
  <si>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</si>
  <si>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</si>
  <si>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</si>
  <si>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</si>
  <si>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</si>
  <si>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</si>
  <si>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</si>
  <si>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</si>
  <si>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</si>
  <si>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</si>
  <si>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</si>
  <si>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</si>
  <si>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</si>
  <si>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</si>
  <si>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</si>
  <si>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</si>
  <si>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</si>
  <si>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</si>
  <si>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</si>
  <si>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</si>
  <si>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</si>
  <si>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</si>
  <si>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</si>
  <si>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</si>
  <si>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</si>
  <si>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</si>
  <si>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</si>
  <si>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</si>
  <si>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</si>
  <si>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</si>
  <si>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</si>
  <si>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</si>
  <si>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</si>
  <si>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</si>
  <si>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</si>
  <si>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</si>
  <si>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</si>
  <si>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</si>
  <si>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</si>
  <si>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</si>
  <si>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</si>
  <si>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</si>
  <si>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</si>
  <si>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</si>
  <si>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</si>
  <si>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</si>
  <si>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</si>
  <si>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</si>
  <si>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</si>
  <si>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</si>
  <si>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</si>
  <si>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</si>
  <si>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</si>
  <si>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</si>
  <si>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</si>
  <si>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</si>
  <si>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</si>
  <si>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</si>
  <si>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</si>
  <si>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</si>
  <si>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</si>
  <si>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</si>
  <si>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</si>
  <si>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</si>
  <si>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</si>
  <si>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</si>
  <si>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</si>
  <si>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</si>
  <si>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</si>
  <si>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</si>
  <si>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</si>
  <si>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</si>
  <si>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</si>
  <si>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</si>
  <si>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</si>
  <si>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</si>
  <si>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</si>
  <si>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</si>
  <si>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</si>
  <si>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</si>
  <si>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</si>
  <si>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</si>
  <si>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</si>
  <si>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</si>
  <si>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</si>
  <si>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</si>
  <si>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</si>
  <si>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</si>
  <si>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</si>
  <si>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</si>
  <si>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</si>
  <si>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</si>
  <si>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</si>
  <si>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</si>
  <si>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</si>
  <si>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</si>
  <si>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</si>
  <si>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</si>
  <si>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</si>
  <si>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</si>
  <si>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</si>
  <si>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</si>
  <si>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</si>
  <si>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</si>
  <si>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</si>
  <si>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</si>
  <si>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</si>
  <si>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</si>
  <si>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</si>
  <si>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</si>
  <si>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</si>
  <si>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</si>
  <si>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</si>
  <si>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</si>
  <si>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</si>
  <si>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</si>
  <si>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</si>
  <si>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</si>
  <si>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</si>
  <si>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</si>
  <si>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</si>
  <si>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</si>
  <si>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</si>
  <si>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</si>
  <si>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</si>
  <si>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</si>
  <si>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</si>
  <si>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</si>
  <si>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</si>
  <si>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</si>
  <si>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</si>
  <si>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</si>
  <si>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</si>
  <si>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</si>
  <si>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</si>
  <si>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</si>
  <si>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</si>
  <si>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</si>
  <si>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</si>
  <si>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</si>
  <si>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</si>
  <si>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</si>
  <si>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</si>
  <si>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</si>
  <si>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</si>
  <si>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</si>
  <si>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</si>
  <si>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</si>
  <si>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</si>
  <si>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</si>
  <si>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</si>
  <si>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</si>
  <si>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</si>
  <si>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</si>
  <si>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</si>
  <si>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</si>
  <si>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</si>
  <si>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</si>
  <si>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</si>
  <si>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</si>
  <si>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</si>
  <si>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</si>
  <si>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</si>
  <si>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</si>
  <si>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</si>
  <si>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</si>
  <si>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</si>
  <si>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</si>
  <si>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</si>
  <si>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</si>
  <si>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</si>
  <si>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</si>
  <si>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</si>
  <si>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</si>
  <si>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</si>
  <si>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</si>
  <si>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</si>
  <si>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</si>
  <si>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</si>
  <si>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</si>
  <si>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</si>
  <si>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</si>
  <si>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</si>
  <si>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</si>
  <si>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</si>
  <si>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</si>
  <si>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</si>
  <si>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</si>
  <si>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</si>
  <si>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</si>
  <si>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</si>
  <si>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</si>
  <si>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</si>
  <si>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</si>
  <si>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</si>
  <si>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</si>
  <si>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</si>
  <si>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</si>
  <si>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</si>
  <si>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</si>
  <si>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</si>
  <si>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</si>
  <si>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</si>
  <si>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</si>
  <si>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</si>
  <si>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</si>
  <si>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</si>
  <si>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</si>
  <si>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</si>
  <si>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</si>
  <si>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</si>
  <si>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</si>
  <si>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</si>
  <si>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</si>
  <si>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</si>
  <si>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</si>
  <si>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</si>
  <si>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</si>
  <si>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</si>
  <si>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</si>
  <si>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</si>
  <si>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</si>
  <si>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</si>
  <si>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</si>
  <si>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</si>
  <si>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</si>
  <si>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</si>
  <si>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</si>
  <si>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</si>
  <si>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</si>
  <si>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</si>
  <si>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</si>
  <si>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</si>
  <si>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</si>
  <si>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</si>
  <si>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</si>
  <si>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</si>
  <si>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</si>
  <si>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</si>
  <si>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</si>
  <si>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</si>
  <si>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</si>
  <si>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</si>
  <si>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</si>
  <si>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</si>
  <si>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</si>
  <si>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</si>
  <si>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</si>
  <si>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</si>
  <si>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</si>
  <si>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</si>
  <si>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</si>
  <si>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</si>
  <si>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</si>
  <si>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</si>
  <si>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</si>
  <si>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</si>
  <si>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</si>
  <si>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</si>
  <si>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</si>
  <si>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</si>
  <si>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</si>
  <si>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</si>
  <si>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</si>
  <si>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</si>
  <si>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</si>
  <si>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</si>
  <si>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</si>
  <si>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</si>
  <si>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</si>
  <si>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</si>
  <si>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</si>
  <si>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</si>
  <si>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</si>
  <si>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</si>
  <si>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</si>
  <si>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</si>
  <si>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</si>
  <si>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</si>
  <si>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</si>
  <si>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</si>
  <si>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</si>
  <si>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</si>
  <si>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</si>
  <si>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</si>
  <si>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</si>
  <si>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</si>
  <si>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</si>
  <si>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</si>
  <si>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</si>
  <si>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</si>
  <si>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</si>
  <si>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</si>
  <si>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</si>
  <si>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</si>
  <si>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</si>
  <si>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</si>
  <si>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</si>
  <si>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</si>
  <si>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</si>
  <si>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</si>
  <si>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</si>
  <si>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</si>
  <si>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</si>
  <si>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</si>
  <si>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</si>
  <si>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</si>
  <si>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</si>
  <si>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</si>
  <si>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</si>
  <si>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</si>
  <si>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</si>
  <si>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</si>
  <si>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</si>
  <si>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</si>
  <si>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</si>
  <si>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</si>
  <si>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</si>
  <si>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</si>
  <si>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</si>
  <si>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</si>
  <si>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</si>
  <si>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</si>
  <si>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</si>
  <si>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</si>
  <si>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</si>
  <si>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</si>
  <si>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</si>
  <si>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</si>
  <si>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</si>
  <si>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</si>
  <si>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</si>
  <si>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</si>
  <si>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</si>
  <si>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</si>
  <si>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</si>
  <si>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</si>
  <si>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</si>
  <si>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</si>
  <si>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</si>
  <si>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</si>
  <si>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</si>
  <si>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</si>
  <si>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</si>
  <si>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</si>
  <si>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</si>
  <si>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</si>
  <si>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</si>
  <si>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</si>
  <si>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</si>
  <si>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</si>
  <si>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</si>
  <si>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</si>
  <si>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</si>
  <si>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</si>
  <si>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</si>
  <si>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</si>
  <si>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</si>
  <si>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</si>
  <si>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</si>
  <si>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</si>
  <si>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</si>
  <si>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</si>
  <si>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</si>
  <si>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</si>
  <si>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</si>
  <si>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</si>
  <si>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</si>
  <si>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</si>
  <si>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</si>
  <si>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</si>
  <si>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</si>
  <si>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</si>
  <si>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</si>
  <si>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</si>
  <si>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</si>
  <si>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</si>
  <si>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</si>
  <si>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</si>
  <si>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</si>
  <si>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</si>
  <si>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</si>
  <si>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</si>
  <si>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</si>
  <si>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</si>
  <si>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</si>
  <si>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</si>
  <si>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</si>
  <si>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</si>
  <si>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</si>
  <si>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</si>
  <si>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</si>
  <si>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</si>
  <si>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</si>
  <si>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</si>
  <si>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</si>
  <si>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</si>
  <si>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</si>
  <si>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</si>
  <si>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</si>
  <si>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</si>
  <si>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</si>
  <si>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</si>
  <si>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</si>
  <si>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</si>
  <si>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</si>
  <si>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</si>
  <si>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</si>
  <si>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</si>
  <si>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</si>
  <si>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</si>
  <si>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</si>
  <si>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</si>
  <si>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</si>
  <si>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</si>
  <si>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</si>
  <si>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</si>
  <si>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</si>
  <si>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</si>
  <si>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</si>
  <si>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</si>
  <si>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</si>
  <si>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</si>
  <si>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</si>
  <si>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</si>
  <si>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</si>
  <si>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</si>
  <si>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</si>
  <si>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</si>
  <si>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</si>
  <si>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</si>
  <si>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</si>
  <si>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</si>
  <si>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</si>
  <si>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</si>
  <si>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</si>
  <si>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</si>
  <si>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</si>
  <si>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</si>
  <si>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</si>
  <si>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</si>
  <si>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</si>
  <si>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</si>
  <si>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</si>
  <si>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</si>
  <si>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</si>
  <si>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</si>
  <si>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</si>
  <si>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</si>
  <si>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</si>
  <si>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</si>
  <si>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</si>
  <si>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</si>
  <si>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</si>
  <si>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</si>
  <si>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</si>
  <si>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</si>
  <si>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</si>
  <si>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</si>
  <si>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</si>
  <si>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</si>
  <si>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</si>
  <si>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</si>
  <si>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</si>
  <si>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</si>
  <si>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</si>
  <si>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</si>
  <si>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</si>
  <si>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</si>
  <si>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</si>
  <si>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</si>
  <si>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</si>
  <si>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</si>
  <si>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</si>
  <si>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</si>
  <si>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</si>
  <si>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</si>
  <si>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</si>
  <si>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</si>
  <si>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</si>
  <si>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</si>
  <si>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</si>
  <si>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</si>
  <si>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</si>
  <si>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</si>
  <si>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</si>
  <si>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</si>
  <si>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</si>
  <si>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</si>
  <si>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</si>
  <si>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</si>
  <si>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</si>
  <si>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</si>
  <si>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</si>
  <si>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</si>
  <si>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</si>
  <si>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</si>
  <si>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</si>
  <si>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</si>
  <si>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</si>
  <si>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</si>
  <si>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</si>
  <si>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</si>
  <si>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</si>
  <si>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</si>
  <si>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</si>
  <si>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</si>
  <si>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</si>
  <si>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</si>
  <si>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</si>
  <si>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</si>
  <si>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</si>
  <si>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</si>
  <si>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</si>
  <si>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</si>
  <si>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</si>
  <si>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</si>
  <si>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</si>
  <si>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</si>
  <si>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</si>
  <si>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</si>
  <si>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</si>
  <si>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</si>
  <si>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</si>
  <si>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</si>
  <si>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</si>
  <si>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</si>
  <si>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</si>
  <si>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</si>
  <si>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</si>
  <si>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</si>
  <si>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</si>
  <si>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</si>
  <si>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</si>
  <si>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</si>
  <si>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</si>
  <si>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</si>
  <si>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</si>
  <si>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</si>
  <si>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</si>
  <si>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</si>
  <si>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</si>
  <si>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</si>
  <si>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</si>
  <si>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</si>
  <si>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</si>
  <si>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</si>
  <si>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</si>
  <si>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</si>
  <si>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</si>
  <si>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</si>
  <si>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</si>
  <si>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</si>
  <si>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</si>
  <si>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</si>
  <si>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</si>
  <si>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</si>
  <si>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</si>
  <si>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</si>
  <si>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</si>
  <si>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</si>
  <si>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</si>
  <si>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</si>
  <si>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</si>
  <si>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</si>
  <si>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</si>
  <si>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</si>
  <si>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</si>
  <si>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</si>
  <si>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</si>
  <si>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</si>
  <si>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</si>
  <si>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</si>
  <si>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</si>
  <si>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</si>
  <si>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</si>
  <si>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</si>
  <si>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</si>
  <si>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</si>
  <si>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</si>
  <si>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</si>
  <si>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</si>
  <si>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</si>
  <si>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</si>
  <si>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</si>
  <si>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</si>
  <si>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</si>
  <si>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</si>
  <si>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</si>
  <si>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</si>
  <si>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</si>
  <si>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</si>
  <si>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</si>
  <si>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</si>
  <si>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</si>
  <si>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</si>
  <si>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</si>
  <si>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</si>
  <si>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</si>
  <si>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</si>
  <si>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</si>
  <si>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</si>
  <si>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</si>
  <si>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</si>
  <si>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</si>
  <si>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</si>
  <si>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</si>
  <si>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</si>
  <si>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</si>
  <si>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</si>
  <si>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</si>
  <si>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</si>
  <si>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</si>
  <si>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</si>
  <si>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</si>
  <si>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</si>
  <si>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</si>
  <si>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</si>
  <si>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</si>
  <si>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</si>
  <si>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</si>
  <si>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</si>
  <si>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</si>
  <si>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</si>
  <si>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</si>
  <si>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</si>
  <si>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</si>
  <si>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</si>
  <si>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</si>
  <si>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</si>
  <si>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</si>
  <si>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</si>
  <si>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</si>
  <si>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</si>
  <si>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</si>
  <si>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</si>
  <si>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</si>
  <si>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</si>
  <si>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</si>
  <si>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</si>
  <si>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</si>
  <si>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</si>
  <si>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</si>
  <si>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</si>
  <si>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</si>
  <si>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</si>
  <si>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</si>
  <si>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</si>
  <si>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</si>
  <si>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</si>
  <si>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</si>
  <si>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</si>
  <si>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</si>
  <si>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</si>
  <si>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</si>
  <si>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</si>
  <si>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</si>
  <si>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</si>
  <si>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</si>
  <si>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</si>
  <si>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</si>
  <si>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</si>
  <si>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</si>
  <si>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</si>
  <si>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</si>
  <si>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</si>
  <si>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</si>
  <si>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</si>
  <si>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</si>
  <si>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</si>
  <si>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</si>
  <si>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</si>
  <si>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</si>
  <si>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</si>
  <si>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</si>
  <si>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</si>
  <si>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</si>
  <si>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</si>
  <si>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</si>
  <si>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</si>
  <si>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</si>
  <si>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</si>
  <si>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</si>
  <si>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</si>
  <si>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</si>
  <si>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</si>
  <si>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</si>
  <si>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</si>
  <si>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</si>
  <si>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</si>
  <si>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</si>
  <si>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</si>
  <si>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</si>
  <si>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</si>
  <si>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</si>
  <si>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</si>
  <si>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</si>
  <si>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</si>
  <si>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</si>
  <si>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</si>
  <si>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</si>
  <si>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</si>
  <si>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</si>
  <si>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</si>
  <si>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</si>
  <si>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</si>
  <si>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</si>
  <si>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</si>
  <si>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</si>
  <si>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</si>
  <si>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</si>
  <si>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</si>
  <si>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</si>
  <si>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</si>
  <si>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</si>
  <si>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</si>
  <si>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</si>
  <si>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</si>
  <si>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</si>
  <si>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</si>
  <si>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</si>
  <si>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</si>
  <si>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</si>
  <si>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</si>
  <si>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</si>
  <si>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</si>
  <si>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</si>
  <si>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</si>
  <si>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</si>
  <si>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</si>
  <si>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</si>
  <si>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</si>
  <si>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</si>
  <si>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</si>
  <si>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</si>
  <si>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</si>
  <si>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</si>
  <si>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</si>
  <si>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</si>
  <si>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</si>
  <si>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</si>
  <si>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</si>
  <si>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</si>
  <si>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</si>
  <si>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</si>
  <si>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</si>
  <si>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</si>
  <si>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</si>
  <si>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</si>
  <si>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</si>
  <si>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</si>
  <si>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</si>
  <si>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</si>
  <si>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</si>
  <si>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</si>
  <si>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</si>
  <si>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</si>
  <si>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</si>
  <si>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</si>
  <si>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</si>
  <si>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</si>
  <si>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</si>
  <si>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</si>
  <si>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</si>
  <si>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</si>
  <si>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</si>
  <si>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</si>
  <si>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</si>
  <si>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</si>
  <si>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</si>
  <si>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</si>
  <si>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</si>
  <si>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</si>
  <si>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</si>
  <si>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</si>
  <si>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</si>
  <si>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</si>
  <si>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</si>
  <si>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</si>
  <si>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</si>
  <si>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</si>
  <si>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</si>
  <si>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</si>
  <si>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</si>
  <si>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</si>
  <si>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</si>
  <si>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</si>
  <si>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</si>
  <si>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</si>
  <si>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</si>
  <si>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</si>
  <si>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</si>
  <si>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</si>
  <si>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</si>
  <si>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</si>
  <si>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</si>
  <si>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</si>
  <si>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</si>
  <si>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</si>
  <si>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</si>
  <si>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</si>
  <si>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</si>
  <si>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</si>
  <si>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</si>
  <si>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</si>
  <si>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</si>
  <si>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</si>
  <si>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</si>
  <si>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</si>
  <si>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</si>
  <si>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</si>
  <si>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</si>
  <si>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</si>
  <si>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</si>
  <si>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</si>
  <si>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</si>
  <si>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</si>
  <si>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</si>
  <si>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</si>
  <si>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</si>
  <si>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</si>
  <si>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</si>
  <si>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</si>
  <si>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</si>
  <si>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</si>
  <si>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</si>
  <si>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</si>
  <si>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</si>
  <si>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</si>
  <si>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</si>
  <si>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</si>
  <si>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</si>
  <si>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</si>
  <si>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</si>
  <si>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</si>
  <si>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</si>
  <si>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</si>
  <si>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</si>
  <si>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</si>
  <si>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</si>
  <si>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</si>
  <si>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</si>
  <si>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</si>
  <si>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</si>
  <si>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</si>
  <si>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</si>
  <si>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</si>
  <si>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</si>
  <si>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</si>
  <si>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</si>
  <si>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</si>
  <si>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</si>
  <si>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</si>
  <si>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</si>
  <si>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</si>
  <si>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</si>
  <si>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</si>
  <si>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</si>
  <si>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</si>
  <si>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</si>
  <si>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</si>
  <si>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</si>
  <si>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</si>
  <si>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</si>
  <si>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</si>
  <si>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</si>
  <si>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</si>
  <si>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</si>
  <si>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</si>
  <si>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</si>
  <si>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</si>
  <si>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</si>
  <si>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</si>
  <si>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</si>
  <si>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</si>
  <si>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</si>
  <si>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</si>
  <si>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</si>
  <si>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</si>
  <si>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</si>
  <si>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</si>
  <si>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</si>
  <si>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</si>
  <si>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</si>
  <si>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</si>
  <si>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</si>
  <si>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</si>
  <si>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</si>
  <si>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</si>
  <si>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</si>
  <si>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</si>
  <si>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</si>
  <si>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</si>
  <si>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</si>
  <si>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</si>
  <si>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</si>
  <si>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</si>
  <si>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</si>
  <si>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</si>
  <si>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</si>
  <si>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</si>
  <si>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</si>
  <si>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</si>
  <si>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</si>
  <si>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</si>
  <si>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</si>
  <si>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</si>
  <si>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</si>
  <si>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</si>
  <si>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</si>
  <si>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</si>
  <si>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</si>
  <si>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</si>
  <si>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</si>
  <si>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</si>
  <si>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</si>
  <si>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</si>
  <si>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</si>
  <si>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</si>
  <si>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</si>
  <si>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</si>
  <si>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</si>
  <si>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</si>
  <si>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</si>
  <si>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</si>
  <si>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</si>
  <si>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</si>
  <si>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</si>
  <si>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</si>
  <si>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</si>
  <si>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</si>
  <si>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</si>
  <si>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</si>
  <si>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</si>
  <si>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</si>
  <si>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</si>
  <si>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</si>
  <si>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</si>
  <si>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</si>
  <si>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</si>
  <si>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</si>
  <si>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</si>
  <si>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</si>
  <si>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</si>
  <si>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</si>
  <si>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</si>
  <si>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</si>
  <si>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</si>
  <si>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</si>
  <si>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</si>
  <si>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</si>
  <si>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</si>
  <si>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</si>
  <si>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</si>
  <si>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</si>
  <si>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</si>
  <si>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</si>
  <si>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</si>
  <si>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</si>
  <si>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</si>
  <si>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</si>
  <si>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</si>
  <si>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</si>
  <si>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</si>
  <si>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</si>
  <si>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</si>
  <si>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</si>
  <si>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</si>
  <si>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</si>
  <si>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</si>
  <si>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</si>
  <si>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</si>
  <si>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</si>
  <si>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</si>
  <si>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</si>
  <si>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</si>
  <si>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</si>
  <si>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</si>
  <si>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</si>
  <si>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</si>
  <si>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</si>
  <si>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</si>
  <si>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</si>
  <si>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</si>
  <si>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</si>
  <si>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</si>
  <si>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</si>
  <si>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</si>
  <si>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</si>
  <si>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</si>
  <si>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</si>
  <si>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</si>
  <si>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</si>
  <si>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</si>
  <si>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</si>
  <si>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</si>
  <si>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</si>
  <si>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</si>
  <si>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</si>
  <si>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</si>
  <si>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</si>
  <si>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</si>
  <si>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</si>
  <si>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</si>
  <si>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</si>
  <si>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</si>
  <si>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</si>
  <si>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</si>
  <si>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</si>
  <si>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</si>
  <si>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</si>
  <si>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</si>
  <si>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</si>
  <si>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</si>
  <si>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</si>
  <si>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</si>
  <si>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</si>
  <si>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</si>
  <si>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</si>
  <si>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</si>
  <si>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</si>
  <si>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</si>
  <si>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</si>
  <si>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</si>
  <si>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</si>
  <si>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</si>
  <si>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</si>
  <si>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</si>
  <si>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</si>
  <si>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</si>
  <si>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</si>
  <si>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</si>
  <si>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</si>
  <si>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</si>
  <si>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</si>
  <si>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</si>
  <si>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</si>
  <si>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</si>
  <si>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</si>
  <si>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</si>
  <si>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</si>
  <si>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</si>
  <si>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</si>
  <si>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</si>
  <si>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</si>
  <si>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</si>
  <si>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</si>
  <si>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</si>
  <si>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</si>
  <si>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</si>
  <si>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</si>
  <si>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</si>
  <si>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</si>
  <si>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</si>
  <si>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</si>
  <si>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</si>
  <si>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</si>
  <si>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</si>
  <si>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</si>
  <si>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</si>
  <si>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</si>
  <si>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</si>
  <si>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</si>
  <si>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</si>
  <si>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</si>
  <si>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</si>
  <si>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</si>
  <si>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</si>
  <si>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</si>
  <si>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</si>
  <si>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</si>
  <si>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</si>
  <si>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</si>
  <si>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</si>
  <si>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</si>
  <si>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</si>
  <si>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</si>
  <si>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</si>
  <si>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</si>
  <si>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</si>
  <si>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</si>
  <si>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</si>
  <si>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</si>
  <si>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</si>
  <si>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</si>
  <si>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</si>
  <si>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</si>
  <si>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</si>
  <si>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</si>
  <si>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</si>
  <si>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</si>
  <si>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</si>
  <si>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</si>
  <si>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</si>
  <si>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</si>
  <si>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</si>
  <si>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</si>
  <si>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</si>
  <si>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</si>
  <si>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</si>
  <si>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</si>
  <si>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</si>
  <si>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</si>
  <si>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</si>
  <si>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</si>
  <si>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</si>
  <si>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</si>
  <si>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</si>
  <si>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</si>
  <si>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</si>
  <si>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</si>
  <si>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</si>
  <si>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</si>
  <si>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</si>
  <si>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</si>
  <si>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</si>
  <si>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</si>
  <si>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</si>
  <si>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</si>
  <si>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</si>
  <si>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</si>
  <si>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</si>
  <si>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</si>
  <si>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</si>
  <si>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</si>
  <si>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</si>
  <si>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</si>
  <si>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</si>
  <si>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</si>
  <si>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</si>
  <si>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</si>
  <si>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</si>
  <si>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</si>
  <si>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</si>
  <si>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</si>
  <si>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</si>
  <si>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</si>
  <si>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</si>
  <si>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</si>
  <si>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</si>
  <si>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</si>
  <si>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</si>
  <si>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</si>
  <si>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</si>
  <si>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</si>
  <si>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</si>
  <si>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</si>
  <si>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</si>
  <si>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</si>
  <si>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</si>
  <si>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</si>
  <si>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</si>
  <si>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</si>
  <si>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</si>
  <si>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</si>
  <si>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</si>
  <si>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</si>
  <si>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</si>
  <si>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</si>
  <si>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</si>
  <si>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</si>
  <si>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</si>
  <si>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</si>
  <si>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</si>
  <si>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</si>
  <si>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</si>
  <si>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</si>
  <si>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</si>
  <si>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</si>
  <si>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</si>
  <si>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</si>
  <si>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</si>
  <si>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</si>
  <si>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</si>
  <si>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</si>
  <si>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</si>
  <si>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</si>
  <si>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</si>
  <si>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</si>
  <si>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</si>
  <si>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</si>
  <si>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</si>
  <si>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</si>
  <si>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</si>
  <si>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</si>
  <si>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</si>
  <si>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</si>
  <si>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</si>
  <si>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</si>
  <si>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</si>
  <si>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</si>
  <si>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</si>
  <si>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</si>
  <si>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</si>
  <si>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</si>
  <si>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</si>
  <si>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</si>
  <si>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</si>
  <si>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</si>
  <si>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</si>
  <si>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</si>
  <si>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</si>
  <si>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</si>
  <si>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</si>
  <si>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</si>
  <si>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</si>
  <si>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</si>
  <si>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</si>
  <si>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</si>
  <si>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</si>
  <si>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</si>
  <si>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</si>
  <si>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</si>
  <si>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</si>
  <si>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</si>
  <si>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</si>
  <si>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</si>
  <si>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</si>
  <si>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</si>
  <si>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</si>
  <si>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</si>
  <si>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</si>
  <si>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</si>
  <si>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</si>
  <si>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</si>
  <si>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</si>
  <si>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</si>
  <si>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</si>
  <si>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</si>
  <si>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</si>
  <si>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</si>
  <si>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</si>
  <si>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</si>
  <si>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</si>
  <si>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</si>
  <si>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</si>
  <si>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</si>
  <si>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</si>
  <si>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</si>
  <si>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</si>
  <si>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</si>
  <si>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</si>
  <si>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</si>
  <si>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</si>
  <si>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</si>
  <si>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</si>
  <si>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</si>
  <si>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</si>
  <si>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</si>
  <si>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</si>
  <si>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</si>
  <si>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</si>
  <si>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</si>
  <si>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</si>
  <si>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</si>
  <si>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</si>
  <si>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</si>
  <si>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</si>
  <si>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</si>
  <si>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</si>
  <si>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</si>
  <si>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</si>
  <si>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</si>
  <si>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</si>
  <si>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</si>
  <si>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</si>
  <si>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</si>
  <si>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</si>
  <si>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</si>
  <si>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</si>
  <si>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</si>
  <si>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</si>
  <si>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</si>
  <si>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</si>
  <si>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</si>
  <si>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</si>
  <si>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</si>
  <si>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</si>
  <si>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</si>
  <si>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</si>
  <si>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</si>
  <si>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</si>
  <si>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</si>
  <si>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</si>
  <si>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</si>
  <si>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</si>
  <si>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</si>
  <si>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</si>
  <si>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</si>
  <si>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</si>
  <si>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</si>
  <si>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</si>
  <si>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</si>
  <si>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</si>
  <si>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</si>
  <si>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</si>
  <si>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</si>
  <si>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</si>
  <si>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</si>
  <si>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</si>
  <si>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</si>
  <si>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</si>
  <si>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</si>
  <si>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</si>
  <si>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</si>
  <si>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</si>
  <si>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</si>
  <si>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</si>
  <si>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</si>
  <si>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</si>
  <si>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</si>
  <si>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</si>
  <si>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</si>
  <si>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</si>
  <si>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</si>
  <si>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</si>
  <si>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</si>
  <si>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</si>
  <si>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</si>
  <si>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</si>
  <si>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</si>
  <si>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</si>
  <si>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</si>
  <si>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</si>
  <si>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</si>
  <si>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</si>
  <si>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</si>
  <si>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</si>
  <si>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</si>
  <si>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</si>
  <si>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</si>
  <si>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</si>
  <si>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</si>
  <si>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</si>
  <si>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</si>
  <si>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</si>
  <si>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</si>
  <si>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</si>
  <si>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</si>
  <si>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</si>
  <si>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</si>
  <si>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</si>
  <si>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</si>
  <si>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</si>
  <si>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</si>
  <si>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</si>
  <si>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</si>
  <si>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</si>
  <si>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</si>
  <si>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</si>
  <si>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</si>
  <si>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</si>
  <si>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</si>
  <si>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</si>
  <si>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</si>
  <si>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</si>
  <si>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</si>
  <si>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</si>
  <si>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</si>
  <si>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</si>
  <si>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</si>
  <si>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</si>
  <si>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</si>
  <si>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</si>
  <si>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</si>
  <si>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</si>
  <si>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</si>
  <si>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</si>
  <si>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</si>
  <si>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</si>
  <si>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</si>
  <si>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</si>
  <si>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</si>
  <si>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</si>
  <si>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</si>
  <si>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</si>
  <si>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</si>
  <si>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</si>
  <si>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</si>
  <si>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</si>
  <si>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</si>
  <si>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</si>
  <si>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</si>
  <si>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</si>
  <si>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</si>
  <si>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</si>
  <si>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</si>
  <si>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</si>
  <si>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</si>
  <si>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</si>
  <si>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</si>
  <si>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</si>
  <si>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</si>
  <si>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</si>
  <si>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</si>
  <si>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</si>
  <si>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</si>
  <si>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</si>
  <si>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</si>
  <si>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</si>
  <si>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</si>
  <si>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</si>
  <si>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</si>
  <si>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</si>
  <si>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</si>
  <si>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</si>
  <si>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</si>
  <si>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</si>
  <si>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</si>
  <si>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</si>
  <si>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</si>
  <si>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</si>
  <si>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</si>
  <si>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</si>
  <si>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</si>
  <si>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</si>
  <si>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</si>
  <si>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</si>
  <si>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</si>
  <si>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</si>
  <si>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</si>
  <si>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</si>
  <si>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</si>
  <si>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</si>
  <si>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</si>
  <si>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</si>
  <si>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</si>
  <si>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</si>
  <si>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</si>
  <si>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</si>
  <si>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</si>
  <si>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</si>
  <si>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</si>
  <si>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</si>
  <si>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</si>
  <si>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</si>
  <si>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</si>
  <si>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</si>
  <si>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</si>
  <si>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</si>
  <si>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</si>
  <si>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</si>
  <si>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</si>
  <si>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</si>
  <si>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</si>
  <si>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</si>
  <si>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</si>
  <si>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</si>
  <si>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</si>
  <si>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</si>
  <si>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</si>
  <si>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</si>
  <si>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</si>
  <si>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</si>
  <si>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</si>
  <si>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</si>
  <si>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</si>
  <si>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</si>
  <si>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</si>
  <si>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</si>
  <si>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</si>
  <si>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</si>
  <si>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</si>
  <si>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</si>
  <si>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</si>
  <si>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</si>
  <si>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</si>
  <si>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</si>
  <si>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</si>
  <si>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</si>
  <si>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</si>
  <si>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</si>
  <si>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</si>
  <si>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</si>
  <si>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</si>
  <si>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</si>
  <si>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</si>
  <si>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</si>
  <si>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</si>
  <si>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</si>
  <si>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</si>
  <si>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</si>
  <si>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</si>
  <si>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</si>
  <si>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</si>
  <si>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</si>
  <si>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</si>
  <si>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</si>
  <si>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</si>
  <si>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</si>
  <si>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</si>
  <si>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</si>
  <si>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</si>
  <si>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</si>
  <si>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</si>
  <si>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</si>
  <si>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</si>
  <si>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</si>
  <si>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</si>
  <si>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</si>
  <si>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</si>
  <si>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</si>
  <si>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</si>
  <si>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</si>
  <si>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</si>
  <si>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</si>
  <si>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</si>
  <si>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</si>
  <si>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</si>
  <si>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</si>
  <si>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</si>
  <si>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</si>
  <si>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</si>
  <si>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</si>
  <si>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</si>
  <si>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</si>
  <si>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</si>
  <si>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</si>
  <si>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</si>
  <si>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</si>
  <si>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</si>
  <si>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</si>
  <si>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</si>
  <si>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</si>
  <si>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</si>
  <si>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</si>
  <si>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</si>
  <si>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</si>
  <si>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</si>
  <si>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</si>
  <si>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</si>
  <si>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</si>
  <si>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</si>
  <si>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</si>
  <si>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</si>
  <si>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</si>
  <si>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</si>
  <si>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</si>
  <si>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</si>
  <si>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</si>
  <si>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</si>
  <si>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</si>
  <si>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</si>
  <si>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</si>
  <si>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</si>
  <si>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</si>
  <si>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</si>
  <si>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</si>
  <si>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</si>
  <si>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</si>
  <si>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</si>
  <si>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</si>
  <si>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</si>
  <si>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</si>
  <si>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</si>
  <si>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</si>
  <si>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</si>
  <si>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</si>
  <si>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</si>
  <si>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</si>
  <si>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</si>
  <si>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</si>
  <si>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</si>
  <si>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</si>
  <si>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</si>
  <si>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</si>
  <si>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</si>
  <si>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</si>
  <si>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</si>
  <si>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</si>
  <si>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</si>
  <si>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</si>
  <si>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</si>
  <si>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</si>
  <si>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</si>
  <si>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</si>
  <si>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</si>
  <si>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</si>
  <si>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</si>
  <si>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</si>
  <si>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</si>
  <si>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</si>
  <si>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</si>
  <si>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</si>
  <si>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</si>
  <si>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</si>
  <si>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</si>
  <si>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</si>
  <si>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</si>
  <si>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</si>
  <si>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</si>
  <si>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</si>
  <si>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</si>
  <si>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</si>
  <si>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</si>
  <si>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</si>
  <si>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</si>
  <si>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</si>
  <si>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</si>
  <si>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</si>
  <si>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</si>
  <si>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</si>
  <si>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</si>
  <si>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</si>
  <si>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</si>
  <si>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</si>
  <si>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</si>
  <si>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</si>
  <si>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</si>
  <si>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</si>
  <si>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</si>
  <si>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</si>
  <si>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</si>
  <si>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</si>
  <si>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</si>
  <si>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</si>
  <si>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</si>
  <si>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</si>
  <si>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</si>
  <si>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</si>
  <si>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</si>
  <si>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</si>
  <si>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</si>
  <si>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</si>
  <si>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</si>
  <si>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</si>
  <si>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</si>
  <si>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</si>
  <si>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</si>
  <si>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</si>
  <si>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</si>
  <si>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</si>
  <si>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</si>
  <si>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</si>
  <si>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</si>
  <si>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</si>
  <si>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</si>
  <si>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</si>
  <si>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</si>
  <si>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</si>
  <si>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</si>
  <si>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</si>
  <si>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</si>
  <si>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</si>
  <si>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</si>
  <si>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</si>
  <si>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</si>
  <si>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</si>
  <si>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</si>
  <si>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</si>
  <si>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</si>
  <si>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</si>
  <si>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</si>
  <si>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</si>
  <si>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</si>
  <si>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</si>
  <si>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</si>
  <si>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</si>
  <si>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</si>
  <si>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</si>
  <si>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</si>
  <si>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</si>
  <si>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</si>
  <si>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</si>
  <si>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</si>
  <si>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</si>
  <si>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</si>
  <si>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</si>
  <si>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</si>
  <si>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</si>
  <si>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</si>
  <si>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</si>
  <si>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</si>
  <si>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</si>
  <si>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</si>
  <si>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</si>
  <si>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</si>
  <si>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</si>
  <si>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</si>
  <si>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</si>
  <si>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</si>
  <si>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</si>
  <si>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</si>
  <si>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</si>
  <si>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</si>
  <si>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</si>
  <si>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</si>
  <si>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</si>
  <si>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</si>
  <si>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</si>
  <si>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</si>
  <si>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</si>
  <si>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</si>
  <si>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</si>
  <si>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</si>
  <si>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</si>
  <si>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</si>
  <si>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</si>
  <si>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</si>
  <si>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</si>
  <si>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</si>
  <si>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</si>
  <si>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</si>
  <si>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</si>
  <si>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</si>
  <si>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</si>
  <si>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</si>
  <si>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</si>
  <si>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</si>
  <si>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</si>
  <si>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</si>
  <si>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</si>
  <si>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</si>
  <si>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</si>
  <si>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</si>
  <si>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</si>
  <si>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</si>
  <si>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</si>
  <si>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</si>
  <si>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</si>
  <si>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</si>
  <si>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</si>
  <si>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</si>
  <si>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</si>
  <si>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</si>
  <si>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</si>
  <si>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</si>
  <si>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</si>
  <si>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</si>
  <si>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</si>
  <si>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</si>
  <si>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</si>
  <si>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</si>
  <si>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</si>
  <si>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</si>
  <si>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</si>
  <si>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</si>
  <si>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</si>
  <si>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</si>
  <si>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</si>
  <si>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</si>
  <si>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</si>
  <si>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</si>
  <si>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</si>
  <si>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</si>
  <si>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</si>
  <si>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</si>
  <si>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</si>
  <si>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</si>
  <si>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</si>
  <si>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</si>
  <si>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</si>
  <si>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</si>
  <si>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</si>
  <si>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</si>
  <si>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</si>
  <si>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</si>
  <si>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</si>
  <si>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</si>
  <si>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</si>
  <si>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</si>
  <si>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</si>
  <si>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</si>
  <si>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</si>
  <si>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</si>
  <si>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</si>
  <si>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</si>
  <si>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</si>
  <si>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</si>
  <si>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</si>
  <si>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</si>
  <si>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</si>
  <si>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</si>
  <si>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</si>
  <si>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</si>
  <si>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</si>
  <si>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</si>
  <si>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</si>
  <si>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</si>
  <si>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</si>
  <si>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</si>
  <si>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</si>
  <si>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</si>
  <si>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</si>
  <si>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</si>
  <si>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</si>
  <si>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</si>
  <si>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</si>
  <si>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</si>
  <si>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</si>
  <si>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</si>
  <si>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</si>
  <si>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</si>
  <si>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</si>
  <si>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</si>
  <si>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</si>
  <si>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</si>
  <si>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</si>
  <si>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</si>
  <si>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</si>
  <si>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</si>
  <si>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</si>
  <si>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</si>
  <si>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</si>
  <si>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</si>
  <si>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</si>
  <si>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</si>
  <si>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</si>
  <si>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</si>
  <si>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</si>
  <si>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</si>
  <si>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</si>
  <si>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</si>
  <si>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</si>
  <si>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</si>
  <si>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</si>
  <si>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</si>
  <si>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</si>
  <si>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</si>
  <si>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</si>
  <si>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</si>
  <si>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</si>
  <si>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</si>
  <si>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</si>
  <si>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</si>
  <si>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</si>
  <si>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</si>
  <si>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</si>
  <si>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</si>
  <si>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</si>
  <si>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</si>
  <si>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</si>
  <si>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</si>
  <si>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</si>
  <si>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</si>
  <si>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</si>
  <si>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</si>
  <si>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</si>
  <si>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</si>
  <si>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</si>
  <si>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</si>
  <si>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</si>
  <si>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</si>
  <si>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</si>
  <si>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</si>
  <si>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</si>
  <si>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</si>
  <si>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</si>
  <si>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</si>
  <si>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</si>
  <si>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</si>
  <si>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</si>
  <si>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</si>
  <si>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</si>
  <si>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</si>
  <si>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</si>
  <si>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</si>
  <si>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</si>
  <si>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</si>
  <si>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</si>
  <si>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</si>
  <si>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</si>
  <si>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</si>
  <si>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</si>
  <si>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</si>
  <si>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</si>
  <si>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</si>
  <si>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</si>
  <si>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</si>
  <si>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</si>
  <si>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</si>
  <si>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</si>
  <si>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</si>
  <si>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</si>
  <si>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</si>
  <si>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</si>
  <si>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</si>
  <si>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</si>
  <si>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</si>
  <si>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</si>
  <si>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</si>
  <si>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</si>
  <si>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</si>
  <si>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</si>
  <si>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</si>
  <si>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</si>
  <si>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</si>
  <si>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</si>
  <si>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</si>
  <si>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</si>
  <si>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</si>
  <si>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</si>
  <si>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</si>
  <si>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</si>
  <si>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</si>
  <si>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</si>
  <si>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</si>
  <si>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</si>
  <si>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</si>
  <si>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</si>
  <si>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</si>
  <si>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</si>
  <si>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</si>
  <si>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</si>
  <si>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</si>
  <si>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</si>
  <si>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</si>
  <si>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</si>
  <si>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</si>
  <si>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</si>
  <si>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</si>
  <si>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</si>
  <si>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</si>
  <si>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</si>
  <si>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</si>
  <si>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</si>
  <si>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</si>
  <si>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</si>
  <si>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</si>
  <si>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</si>
  <si>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</si>
  <si>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</si>
  <si>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</si>
  <si>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</si>
  <si>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</si>
  <si>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</si>
  <si>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</si>
  <si>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</si>
  <si>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</si>
  <si>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</si>
  <si>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</si>
  <si>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</si>
  <si>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</si>
  <si>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</si>
  <si>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</si>
  <si>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</si>
  <si>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</si>
  <si>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</si>
  <si>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</si>
  <si>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</si>
  <si>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</si>
  <si>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</si>
  <si>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</si>
  <si>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</si>
  <si>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</si>
  <si>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</si>
  <si>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</si>
  <si>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</si>
  <si>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</si>
  <si>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</si>
  <si>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</si>
  <si>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</si>
  <si>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</si>
  <si>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</si>
  <si>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</si>
  <si>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</si>
  <si>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</si>
  <si>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</si>
  <si>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</si>
  <si>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</si>
  <si>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</si>
  <si>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</si>
  <si>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</si>
  <si>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</si>
  <si>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</si>
  <si>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</si>
  <si>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</si>
  <si>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</si>
  <si>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</si>
  <si>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</si>
  <si>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</si>
  <si>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</si>
  <si>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</si>
  <si>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</si>
  <si>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</si>
  <si>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</si>
  <si>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</si>
  <si>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</si>
  <si>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</si>
  <si>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</si>
  <si>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</si>
  <si>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</si>
  <si>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</si>
  <si>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</si>
  <si>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</si>
  <si>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</si>
  <si>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</si>
  <si>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</si>
  <si>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</si>
  <si>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</si>
  <si>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</si>
  <si>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</si>
  <si>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</si>
  <si>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</si>
  <si>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</si>
  <si>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</si>
  <si>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</si>
  <si>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</si>
  <si>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</si>
  <si>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</si>
  <si>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</si>
  <si>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</si>
  <si>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</si>
  <si>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</si>
  <si>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</si>
  <si>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</si>
  <si>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</si>
  <si>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</si>
  <si>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</si>
  <si>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</si>
  <si>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</si>
  <si>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</si>
  <si>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</si>
  <si>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</si>
  <si>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</si>
  <si>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</si>
  <si>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</si>
  <si>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</si>
  <si>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</si>
  <si>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</si>
  <si>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</si>
  <si>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</si>
  <si>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</si>
  <si>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</si>
  <si>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</si>
  <si>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</si>
  <si>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</si>
  <si>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</si>
  <si>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</si>
  <si>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</si>
  <si>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</si>
  <si>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</si>
  <si>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</si>
  <si>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</si>
  <si>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</si>
  <si>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</si>
  <si>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</si>
  <si>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</si>
  <si>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</si>
  <si>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</si>
  <si>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</si>
  <si>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</si>
  <si>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</si>
  <si>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</si>
  <si>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</si>
  <si>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</si>
  <si>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</si>
  <si>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</si>
  <si>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</si>
  <si>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</si>
  <si>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</si>
  <si>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</si>
  <si>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</si>
  <si>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</si>
  <si>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</si>
  <si>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</si>
  <si>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</si>
  <si>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</si>
  <si>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</si>
  <si>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</si>
  <si>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</si>
  <si>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</si>
  <si>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</si>
  <si>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</si>
  <si>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</si>
  <si>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</si>
  <si>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</si>
  <si>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</si>
  <si>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</si>
  <si>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</si>
  <si>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</si>
  <si>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</si>
  <si>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</si>
  <si>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</si>
  <si>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</si>
  <si>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</si>
  <si>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</si>
  <si>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</si>
  <si>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</si>
  <si>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</si>
  <si>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</si>
  <si>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</si>
  <si>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</si>
  <si>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</si>
  <si>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</si>
  <si>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</si>
  <si>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</si>
  <si>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</si>
  <si>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</si>
  <si>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</si>
  <si>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</si>
  <si>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</si>
  <si>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</si>
  <si>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</si>
  <si>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</si>
  <si>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</si>
  <si>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</si>
  <si>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</si>
  <si>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</si>
  <si>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</si>
  <si>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</si>
  <si>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</si>
  <si>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</si>
  <si>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</si>
  <si>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</si>
  <si>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</si>
  <si>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</si>
  <si>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</si>
  <si>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</si>
  <si>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</si>
  <si>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</si>
  <si>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</si>
  <si>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</si>
  <si>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</si>
  <si>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</si>
  <si>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</si>
  <si>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</si>
  <si>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</si>
  <si>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</si>
  <si>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</si>
  <si>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</si>
  <si>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</si>
  <si>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</si>
  <si>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</si>
  <si>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</si>
  <si>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</si>
  <si>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</si>
  <si>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</si>
  <si>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</si>
  <si>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</si>
  <si>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</si>
  <si>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</si>
  <si>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</si>
  <si>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</si>
  <si>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</si>
  <si>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</si>
  <si>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</si>
  <si>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</si>
  <si>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</si>
  <si>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</si>
  <si>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</si>
  <si>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</si>
  <si>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</si>
  <si>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</si>
  <si>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</si>
  <si>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</si>
  <si>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</si>
  <si>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</si>
  <si>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</si>
  <si>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</si>
  <si>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</si>
  <si>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</si>
  <si>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</si>
  <si>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</si>
  <si>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</si>
  <si>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</si>
  <si>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</si>
  <si>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</si>
  <si>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</si>
  <si>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</si>
  <si>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</si>
  <si>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</si>
  <si>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</si>
  <si>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</si>
  <si>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</si>
  <si>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</si>
  <si>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</si>
  <si>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</si>
  <si>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</si>
  <si>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</si>
  <si>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</si>
  <si>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</si>
  <si>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</si>
  <si>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</si>
  <si>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</si>
  <si>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</si>
  <si>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</si>
  <si>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</si>
  <si>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</si>
  <si>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</si>
  <si>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</si>
  <si>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</si>
  <si>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</si>
  <si>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</si>
  <si>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</si>
  <si>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</si>
  <si>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</si>
  <si>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</si>
  <si>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</si>
  <si>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</si>
  <si>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</si>
  <si>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</si>
  <si>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</si>
  <si>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</si>
  <si>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</si>
  <si>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</si>
  <si>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</si>
  <si>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</si>
  <si>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</si>
  <si>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</si>
  <si>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</si>
  <si>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</si>
  <si>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</si>
  <si>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</si>
  <si>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</si>
  <si>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</si>
  <si>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</si>
  <si>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</si>
  <si>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</si>
  <si>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</si>
  <si>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</si>
  <si>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</si>
  <si>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</si>
  <si>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</si>
  <si>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</si>
  <si>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</si>
  <si>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</si>
  <si>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</si>
  <si>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</si>
  <si>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</si>
  <si>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</si>
  <si>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</si>
  <si>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</si>
  <si>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</si>
  <si>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</si>
  <si>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</si>
  <si>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</si>
  <si>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</si>
  <si>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</si>
  <si>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</si>
  <si>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</si>
  <si>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</si>
  <si>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</si>
  <si>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</si>
  <si>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</si>
  <si>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</si>
  <si>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</si>
  <si>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</si>
  <si>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</si>
  <si>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</si>
  <si>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</si>
  <si>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</si>
  <si>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</si>
  <si>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</si>
  <si>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</si>
  <si>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</si>
  <si>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</si>
  <si>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</si>
  <si>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</si>
  <si>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</si>
  <si>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</si>
  <si>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</si>
  <si>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</si>
  <si>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</si>
  <si>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</si>
  <si>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</si>
  <si>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</si>
  <si>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</si>
  <si>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</si>
  <si>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</si>
  <si>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</si>
  <si>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</si>
  <si>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</si>
  <si>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</si>
  <si>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</si>
  <si>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</si>
  <si>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</si>
  <si>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</si>
  <si>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</si>
  <si>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</si>
  <si>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</si>
  <si>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</si>
  <si>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</si>
  <si>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</si>
  <si>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</si>
  <si>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</si>
  <si>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</si>
  <si>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</si>
  <si>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</si>
  <si>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</si>
  <si>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</si>
  <si>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</si>
  <si>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</si>
  <si>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</si>
  <si>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</si>
  <si>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</si>
  <si>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</si>
  <si>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</si>
  <si>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</si>
  <si>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</si>
  <si>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</si>
  <si>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</si>
  <si>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</si>
  <si>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</si>
  <si>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</si>
  <si>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</si>
  <si>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</si>
  <si>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</si>
  <si>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</si>
  <si>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</si>
  <si>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</si>
  <si>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</si>
  <si>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</si>
  <si>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</si>
  <si>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</si>
  <si>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</si>
  <si>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</si>
  <si>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</si>
  <si>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</si>
  <si>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</si>
  <si>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</si>
  <si>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</si>
  <si>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</si>
  <si>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</si>
  <si>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</si>
  <si>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</si>
  <si>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</si>
  <si>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</si>
  <si>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</si>
  <si>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</si>
  <si>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</si>
  <si>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</si>
  <si>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</si>
  <si>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</si>
  <si>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</si>
  <si>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</si>
  <si>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</si>
  <si>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</si>
  <si>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</si>
  <si>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</si>
  <si>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</si>
  <si>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</si>
  <si>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</si>
  <si>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</si>
  <si>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</si>
  <si>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</si>
  <si>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</si>
  <si>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</si>
  <si>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</si>
  <si>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</si>
  <si>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</si>
  <si>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</si>
  <si>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</si>
  <si>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</si>
  <si>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</si>
  <si>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</si>
  <si>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</si>
  <si>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</si>
  <si>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</si>
  <si>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</si>
  <si>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</si>
  <si>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</si>
  <si>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</si>
  <si>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</si>
  <si>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</si>
  <si>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</si>
  <si>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</si>
  <si>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</si>
  <si>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</si>
  <si>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</si>
  <si>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</si>
  <si>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</si>
  <si>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</si>
  <si>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</si>
  <si>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</si>
  <si>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</si>
  <si>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</si>
  <si>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</si>
  <si>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</si>
  <si>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</si>
  <si>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</si>
  <si>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</si>
  <si>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</si>
  <si>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</si>
  <si>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</si>
  <si>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</si>
  <si>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</si>
  <si>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</si>
  <si>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</si>
  <si>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</si>
  <si>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</si>
  <si>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</si>
  <si>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</si>
  <si>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</si>
  <si>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</si>
  <si>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</si>
  <si>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</si>
  <si>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</si>
  <si>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</si>
  <si>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</si>
  <si>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</si>
  <si>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</si>
  <si>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</si>
  <si>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</si>
  <si>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</si>
  <si>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</si>
  <si>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</si>
  <si>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</si>
  <si>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</si>
  <si>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</si>
  <si>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</si>
  <si>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</si>
  <si>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</si>
  <si>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</si>
  <si>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</si>
  <si>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</si>
  <si>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</si>
  <si>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</si>
  <si>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</si>
  <si>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</si>
  <si>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</si>
  <si>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</si>
  <si>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</si>
  <si>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</si>
  <si>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</si>
  <si>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</si>
  <si>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</si>
  <si>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</si>
  <si>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</si>
  <si>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</si>
  <si>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</si>
  <si>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</si>
  <si>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</si>
  <si>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</si>
  <si>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</si>
  <si>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</si>
  <si>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</si>
  <si>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</si>
  <si>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</si>
  <si>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</si>
  <si>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</si>
  <si>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</si>
  <si>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</si>
  <si>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</si>
  <si>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</si>
  <si>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</si>
  <si>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</si>
  <si>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</si>
  <si>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</si>
  <si>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</si>
  <si>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</si>
  <si>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</si>
  <si>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</si>
  <si>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</si>
  <si>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</si>
  <si>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</si>
  <si>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</si>
  <si>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</si>
  <si>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</si>
  <si>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</si>
  <si>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</si>
  <si>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</si>
  <si>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</si>
  <si>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</si>
  <si>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</si>
  <si>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</si>
  <si>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</si>
  <si>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</si>
  <si>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</si>
  <si>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</si>
  <si>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</si>
  <si>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</si>
  <si>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</si>
  <si>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</si>
  <si>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</si>
  <si>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</si>
  <si>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</si>
  <si>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</si>
  <si>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</si>
  <si>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</si>
  <si>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</si>
  <si>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</si>
  <si>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</si>
  <si>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</si>
  <si>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</si>
  <si>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</si>
  <si>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</si>
  <si>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</si>
  <si>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</si>
  <si>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</si>
  <si>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</si>
  <si>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</si>
  <si>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</si>
  <si>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</si>
  <si>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</si>
  <si>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</si>
  <si>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</si>
  <si>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</si>
  <si>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</si>
  <si>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</si>
  <si>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</si>
  <si>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</si>
  <si>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</si>
  <si>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</si>
  <si>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</si>
  <si>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</si>
  <si>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</si>
  <si>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</si>
  <si>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</si>
  <si>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</si>
  <si>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</si>
  <si>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</si>
  <si>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</si>
  <si>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</si>
  <si>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</si>
  <si>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</si>
  <si>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</si>
  <si>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</si>
  <si>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</si>
  <si>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</si>
  <si>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</si>
  <si>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</si>
  <si>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</si>
  <si>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</si>
  <si>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</si>
  <si>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</si>
  <si>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</si>
  <si>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</si>
  <si>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</si>
  <si>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</si>
  <si>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</si>
  <si>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</si>
  <si>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</si>
  <si>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</si>
  <si>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</si>
  <si>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</si>
  <si>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</si>
  <si>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</si>
  <si>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</si>
  <si>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</si>
  <si>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</si>
  <si>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</si>
  <si>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</si>
  <si>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</si>
  <si>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</si>
  <si>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</si>
  <si>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</si>
  <si>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</si>
  <si>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</si>
  <si>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</si>
  <si>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</si>
  <si>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</si>
  <si>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</si>
  <si>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</si>
  <si>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</si>
  <si>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</si>
  <si>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</si>
  <si>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Selecionado</t>
  </si>
  <si>
    <t>Custo de Coleta Mista Convencional</t>
  </si>
  <si>
    <t>Custo de Transporte Pós Transbordo</t>
  </si>
  <si>
    <t>Passo 1</t>
  </si>
  <si>
    <t>Latitude</t>
  </si>
  <si>
    <t>Longitude</t>
  </si>
  <si>
    <t>Lixo (t/d)</t>
  </si>
  <si>
    <t>Código IBGE</t>
  </si>
  <si>
    <t>Tonelada Dia</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</si>
  <si>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</si>
  <si>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</si>
  <si>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</si>
  <si>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</si>
  <si>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</si>
  <si>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</si>
  <si>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</si>
  <si>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</si>
  <si>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</si>
  <si>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</si>
  <si>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</si>
  <si>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</si>
  <si>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</si>
  <si>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</si>
  <si>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</si>
  <si>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</si>
  <si>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</si>
  <si>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</si>
  <si>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</si>
  <si>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</si>
  <si>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</si>
  <si>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</si>
  <si>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</si>
  <si>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</si>
  <si>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</si>
  <si>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</si>
  <si>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</si>
  <si>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</si>
  <si>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</si>
  <si>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</si>
  <si>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</si>
  <si>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</si>
  <si>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</si>
  <si>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</si>
  <si>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</si>
  <si>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</si>
  <si>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</si>
  <si>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</si>
  <si>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</si>
  <si>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</si>
  <si>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</si>
  <si>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</si>
  <si>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</si>
  <si>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</si>
  <si>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</si>
  <si>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</si>
  <si>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</si>
  <si>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</si>
  <si>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</si>
  <si>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</si>
  <si>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</si>
  <si>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</si>
  <si>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</si>
  <si>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</si>
  <si>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</si>
  <si>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</si>
  <si>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</si>
  <si>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</si>
  <si>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Custo Atual Aterro</t>
  </si>
  <si>
    <t>Desvio Atual Aterro</t>
  </si>
  <si>
    <t>R$/t Resíduos</t>
  </si>
  <si>
    <t>R$/t RSU</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</si>
  <si>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</si>
  <si>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</si>
  <si>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</si>
  <si>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</si>
  <si>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</si>
  <si>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</si>
  <si>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</si>
  <si>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</si>
  <si>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</si>
  <si>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</si>
  <si>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</si>
  <si>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</si>
  <si>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</si>
  <si>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</si>
  <si>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</si>
  <si>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</si>
  <si>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</si>
  <si>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</si>
  <si>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</si>
  <si>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</si>
  <si>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</si>
  <si>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</si>
  <si>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</si>
  <si>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</si>
  <si>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</si>
  <si>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</si>
  <si>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</si>
  <si>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</si>
  <si>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</si>
  <si>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</si>
  <si>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</si>
  <si>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</si>
  <si>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</si>
  <si>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</si>
  <si>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</si>
  <si>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</si>
  <si>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</si>
  <si>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</si>
  <si>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</si>
  <si>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</si>
  <si>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</si>
  <si>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I70</t>
  </si>
  <si>
    <t>I71</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</si>
  <si>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</si>
  <si>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</si>
  <si>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</si>
  <si>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</si>
  <si>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</si>
  <si>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</si>
  <si>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</si>
  <si>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</si>
  <si>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</si>
  <si>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</si>
  <si>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</si>
  <si>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</si>
  <si>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</si>
  <si>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</si>
  <si>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</si>
  <si>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</si>
  <si>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</si>
  <si>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</si>
  <si>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</si>
  <si>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</si>
  <si>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</si>
  <si>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</si>
  <si>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</si>
  <si>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</si>
  <si>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</si>
  <si>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</si>
  <si>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</si>
  <si>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</si>
  <si>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</si>
  <si>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</si>
  <si>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</si>
  <si>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</si>
  <si>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</si>
  <si>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</si>
  <si>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</si>
  <si>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</si>
  <si>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</si>
  <si>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</si>
  <si>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</si>
  <si>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</si>
  <si>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</si>
  <si>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</si>
  <si>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</si>
  <si>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</si>
  <si>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</si>
  <si>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</si>
  <si>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</si>
  <si>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</si>
  <si>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</si>
  <si>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</si>
  <si>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</si>
  <si>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</si>
  <si>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</si>
  <si>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</si>
  <si>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</si>
  <si>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</si>
  <si>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</si>
  <si>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</si>
  <si>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</si>
  <si>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</si>
  <si>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</si>
  <si>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</si>
  <si>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</si>
  <si>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</si>
  <si>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</si>
  <si>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</si>
  <si>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</si>
  <si>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</si>
  <si>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</si>
  <si>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</si>
  <si>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</si>
  <si>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</si>
  <si>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</si>
  <si>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</si>
  <si>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</si>
  <si>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</si>
  <si>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</si>
  <si>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</si>
  <si>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</si>
  <si>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</si>
  <si>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</si>
  <si>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</si>
  <si>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</si>
  <si>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</si>
  <si>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</si>
  <si>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</si>
  <si>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</si>
  <si>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</si>
  <si>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</si>
  <si>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</si>
  <si>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</si>
  <si>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</si>
  <si>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</si>
  <si>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</si>
  <si>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</si>
  <si>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</si>
  <si>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</si>
  <si>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</si>
  <si>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</si>
  <si>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</si>
  <si>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</si>
  <si>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</si>
  <si>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</si>
  <si>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</si>
  <si>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</si>
  <si>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</si>
  <si>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</si>
  <si>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</si>
  <si>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</si>
  <si>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</si>
  <si>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</si>
  <si>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</si>
  <si>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</si>
  <si>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</si>
  <si>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</si>
  <si>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</si>
  <si>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</si>
  <si>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</si>
  <si>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</si>
  <si>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</si>
  <si>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</si>
  <si>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</si>
  <si>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</si>
  <si>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</si>
  <si>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</si>
  <si>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</si>
  <si>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</si>
  <si>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</si>
  <si>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</si>
  <si>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</si>
  <si>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</si>
  <si>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</si>
  <si>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</si>
  <si>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</si>
  <si>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</si>
  <si>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</si>
  <si>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</si>
  <si>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</si>
  <si>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</si>
  <si>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</si>
  <si>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</si>
  <si>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</si>
  <si>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</si>
  <si>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</si>
  <si>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</si>
  <si>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</si>
  <si>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</si>
  <si>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</si>
  <si>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</si>
  <si>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</si>
  <si>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</si>
  <si>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</si>
  <si>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</si>
  <si>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</si>
  <si>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</si>
  <si>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</si>
  <si>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</si>
  <si>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</si>
  <si>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</si>
  <si>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</si>
  <si>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</si>
  <si>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</si>
  <si>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</si>
  <si>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</si>
  <si>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</si>
  <si>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</si>
  <si>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</si>
  <si>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Meta</t>
  </si>
  <si>
    <t>Custo Total</t>
  </si>
  <si>
    <t>Custo Tecnologia</t>
  </si>
  <si>
    <t>Custo Inbound</t>
  </si>
  <si>
    <t>Meta Tarifa</t>
  </si>
  <si>
    <t>Meta Eficiência</t>
  </si>
  <si>
    <t>Custo Outbound 
Aterro Potencial</t>
  </si>
  <si>
    <t>Custo Outbound 
Aterro Existente</t>
  </si>
  <si>
    <t>C38</t>
  </si>
  <si>
    <t>% - Porcento</t>
  </si>
  <si>
    <t>R-Avançado</t>
  </si>
  <si>
    <t>VPL</t>
  </si>
  <si>
    <t>C18</t>
  </si>
  <si>
    <t>I20</t>
  </si>
  <si>
    <t>C28</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</si>
  <si>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</si>
  <si>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</si>
  <si>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</si>
  <si>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</si>
  <si>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</si>
  <si>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</si>
  <si>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</si>
  <si>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</si>
  <si>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</si>
  <si>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</si>
  <si>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</si>
  <si>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</si>
  <si>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</si>
  <si>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</si>
  <si>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</si>
  <si>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</si>
  <si>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</si>
  <si>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</si>
  <si>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</si>
  <si>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</si>
  <si>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</si>
  <si>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</si>
  <si>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</si>
  <si>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</si>
  <si>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</si>
  <si>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</si>
  <si>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</si>
  <si>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</si>
  <si>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</si>
  <si>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</si>
  <si>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</si>
  <si>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</si>
  <si>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</si>
  <si>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</si>
  <si>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</si>
  <si>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</si>
  <si>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</si>
  <si>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</si>
  <si>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</si>
  <si>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</si>
  <si>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</si>
  <si>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</si>
  <si>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</si>
  <si>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</si>
  <si>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</si>
  <si>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</si>
  <si>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</si>
  <si>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</si>
  <si>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</si>
  <si>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</si>
  <si>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</si>
  <si>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</si>
  <si>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</si>
  <si>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</si>
  <si>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</si>
  <si>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</si>
  <si>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</si>
  <si>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</si>
  <si>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</si>
  <si>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</si>
  <si>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</si>
  <si>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</si>
  <si>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</si>
  <si>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</si>
  <si>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</si>
  <si>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</si>
  <si>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</si>
  <si>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</si>
  <si>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</si>
  <si>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</si>
  <si>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</si>
  <si>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</si>
  <si>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</si>
  <si>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</si>
  <si>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</si>
  <si>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</si>
  <si>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</si>
  <si>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</si>
  <si>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</si>
  <si>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</si>
  <si>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</si>
  <si>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</si>
  <si>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</si>
  <si>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</si>
  <si>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</si>
  <si>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</si>
  <si>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</si>
  <si>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</si>
  <si>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</si>
  <si>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</si>
  <si>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</si>
  <si>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</si>
  <si>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</si>
  <si>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</si>
  <si>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</si>
  <si>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</si>
  <si>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</si>
  <si>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</si>
  <si>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Na</t>
  </si>
  <si>
    <t>OwnCapitalCostProject</t>
  </si>
  <si>
    <t>OwnCapitalCostShareholder</t>
  </si>
  <si>
    <t>List</t>
  </si>
  <si>
    <t>Sim,Não</t>
  </si>
  <si>
    <t>Payback,VPL,TIR,Taxa de Lucratividade Investimento</t>
  </si>
  <si>
    <t>Cooperativa,CLT</t>
  </si>
  <si>
    <t>Formulário</t>
  </si>
  <si>
    <t>frmStepOne</t>
  </si>
  <si>
    <t>frmRSUGravimetry</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</si>
  <si>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</si>
  <si>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</si>
  <si>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</si>
  <si>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</si>
  <si>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</si>
  <si>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</si>
  <si>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</si>
  <si>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</si>
  <si>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</si>
  <si>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</si>
  <si>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</si>
  <si>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</si>
  <si>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</si>
  <si>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</si>
  <si>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</si>
  <si>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</si>
  <si>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</si>
  <si>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</si>
  <si>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</si>
  <si>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Status da Execução do Algoritmo</t>
  </si>
  <si>
    <t>AlgorithmStatus</t>
  </si>
  <si>
    <t>Soma da Gravimentria</t>
  </si>
  <si>
    <t>GravimetrySum</t>
  </si>
  <si>
    <t>Tarifa Bruta</t>
  </si>
  <si>
    <t>Tarifa Líquida RT (R$/t RSU)</t>
  </si>
  <si>
    <t>Eficiência Valorização RT (%)</t>
  </si>
  <si>
    <t>Modic. Tarifária</t>
  </si>
  <si>
    <t>Desoneração Prefeitura</t>
  </si>
  <si>
    <t>Ganhos Indiretos: Ambiental, Social e Econômicos</t>
  </si>
  <si>
    <t>Capex</t>
  </si>
  <si>
    <t>Opex</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</si>
  <si>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</si>
  <si>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</si>
  <si>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</si>
  <si>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</si>
  <si>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</si>
  <si>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</si>
  <si>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</si>
  <si>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</si>
  <si>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</si>
  <si>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</si>
  <si>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</si>
  <si>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</si>
  <si>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</si>
  <si>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</si>
  <si>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</si>
  <si>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</si>
  <si>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</si>
  <si>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</si>
  <si>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</si>
  <si>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</si>
  <si>
    <t>teste projeto</t>
  </si>
  <si>
    <t>C:\Users\cristiansimioni\Desktop</t>
  </si>
  <si>
    <t>C:\Users\cristiansimioni\AppData\Local\Microsoft\WindowsApps\python.exe</t>
  </si>
  <si>
    <t>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</si>
  <si>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</si>
  <si>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Sumário</t>
  </si>
  <si>
    <t>A1SA1</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</si>
  <si>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</si>
  <si>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t>
  </si>
  <si>
    <t>A2</t>
  </si>
  <si>
    <t>A2SA1</t>
  </si>
  <si>
    <t>A3</t>
  </si>
  <si>
    <t>A3SA1</t>
  </si>
  <si>
    <t>Martinópolis'</t>
  </si>
  <si>
    <t>A3SA2</t>
  </si>
  <si>
    <t>Adamantina'</t>
  </si>
  <si>
    <t>A3SA3</t>
  </si>
  <si>
    <t>A4</t>
  </si>
  <si>
    <t>A4SA1</t>
  </si>
  <si>
    <t>A4SA2</t>
  </si>
  <si>
    <t>A4SA3</t>
  </si>
  <si>
    <t>Paraguaçu Paulista'</t>
  </si>
  <si>
    <t>['Santo Anastácio', 'Presidente Bernardes', 'Bastos', 'Iacri', 'Osvaldo Cruz', 'Parapuã', 'Sagres', 'Taciba']</t>
  </si>
  <si>
    <t>Mercado Base</t>
  </si>
  <si>
    <t>RT1-A</t>
  </si>
  <si>
    <t>M1A1SA1RT1-A</t>
  </si>
  <si>
    <t>RT1-B</t>
  </si>
  <si>
    <t>M1A1SA1RT1-B</t>
  </si>
  <si>
    <t>RT1-C</t>
  </si>
  <si>
    <t>M1A1SA1RT1-C</t>
  </si>
  <si>
    <t>RT2</t>
  </si>
  <si>
    <t>M1A1SA1RT2</t>
  </si>
  <si>
    <t>RT3</t>
  </si>
  <si>
    <t>M1A1SA1RT3</t>
  </si>
  <si>
    <t>RT4</t>
  </si>
  <si>
    <t>M1A1SA1RT4</t>
  </si>
  <si>
    <t>RT5</t>
  </si>
  <si>
    <t>M1A1SA1RT5</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</si>
  <si>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</si>
  <si>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</si>
  <si>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</si>
  <si>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</si>
  <si>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</si>
  <si>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</si>
  <si>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</si>
  <si>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</si>
  <si>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</si>
  <si>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</si>
  <si>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</si>
  <si>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</si>
  <si>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</si>
  <si>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</si>
  <si>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</si>
  <si>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</si>
  <si>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</si>
  <si>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</si>
  <si>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</si>
  <si>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</si>
  <si>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</si>
  <si>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Santo Anastácio'</t>
  </si>
  <si>
    <t>['Adamantina', 'Lucélia', 'Inúbia Paulista', 'Pracinha', 'Mariápolis', 'Bastos', 'Iacri']</t>
  </si>
  <si>
    <t>['Presidente Prudente', 'Álvares Machado', 'Regente Feijó', 'Indiana', 'Anhumas', 'Pirapozinho', 'Tarabai', 'Narandiba', 'Martinópolis', 'Caiabu', 'Emilianópolis', 'Santo Expedito', 'Alfredo Marcondes', 'Iepê', 'Nantes']</t>
  </si>
  <si>
    <t>[['Adamantina', 'Lucélia', 'Inúbia Paulista', 'Pracinha', 'Mariápolis', 'Bastos', 'Iacri'], ['Paraguaçu Paulista', 'Borá', 'Rancharia', 'Quatá', 'João Ramalho', 'Emilianópolis', 'Santo Expedito', 'Alfredo Marcondes', 'Iepê', 'Nantes', 'Osvaldo Cruz', 'Parapuã', 'Sagres'], ['Presidente Prudente', 'Álvares Machado', 'Regente Feijó', 'Indiana', 'Anhumas', 'Pirapozinho', 'Tarabai', 'Narandiba', 'Martinópolis', 'Caiabu', 'Santo Anastácio', 'Presidente Bernardes', 'Taciba']]</t>
  </si>
  <si>
    <t>['Paraguaçu Paulista', 'Borá', 'Rancharia', 'Quatá', 'João Ramalho', 'Emilianópolis', 'Santo Expedito', 'Alfredo Marcondes', 'Iepê', 'Nantes', 'Osvaldo Cruz', 'Parapuã', 'Sagres']</t>
  </si>
  <si>
    <t>['Presidente Prudente', 'Álvares Machado', 'Regente Feijó', 'Indiana', 'Anhumas', 'Pirapozinho', 'Tarabai', 'Narandiba', 'Martinópolis', 'Caiabu', 'Santo Anastácio', 'Presidente Bernardes', 'Taciba']</t>
  </si>
  <si>
    <t>[['Paraguaçu Paulista', 'Borá', 'Rancharia', 'Quatá', 'João Ramalho', 'Adamantina', 'Lucélia', 'Inúbia Paulista', 'Pracinha', 'Mariápolis'], ['Presidente Prudente', 'Álvares Machado', 'Regente Feijó', 'Indiana', 'Anhumas', 'Pirapozinho', 'Tarabai', 'Narandiba', 'Martinópolis', 'Caiabu', 'Emilianópolis', 'Santo Expedito', 'Alfredo Marcondes', 'Iepê', 'Nantes'], ['Santo Anastácio', 'Presidente Bernardes', 'Bastos', 'Iacri', 'Osvaldo Cruz', 'Parapuã', 'Sagres', 'Taciba']]</t>
  </si>
  <si>
    <t>['Paraguaçu Paulista', 'Borá', 'Rancharia', 'Quatá', 'João Ramalho', 'Adamantina', 'Lucélia', 'Inúbia Paulista', 'Pracinha', 'Mariápolis']</t>
  </si>
  <si>
    <t>População Consórcio</t>
  </si>
  <si>
    <t>Geração Per Capta RSU</t>
  </si>
  <si>
    <t>Custo Atual Gestão RSU/Desoneração Prefeitura</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</si>
  <si>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</si>
  <si>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</si>
  <si>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</si>
  <si>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</si>
  <si>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</si>
  <si>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</si>
  <si>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</si>
  <si>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</si>
  <si>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</si>
  <si>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</si>
  <si>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</si>
  <si>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</si>
  <si>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</si>
  <si>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</si>
  <si>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</si>
  <si>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</si>
  <si>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</si>
  <si>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</si>
  <si>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</si>
  <si>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</si>
  <si>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</si>
  <si>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</si>
  <si>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</si>
  <si>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</si>
  <si>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</si>
  <si>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</si>
  <si>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</si>
  <si>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</si>
  <si>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</si>
  <si>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</si>
  <si>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</si>
  <si>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</si>
  <si>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</si>
  <si>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</si>
  <si>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</si>
  <si>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</si>
  <si>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</si>
  <si>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</si>
  <si>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</si>
  <si>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</si>
  <si>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</si>
  <si>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</si>
  <si>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</si>
  <si>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</si>
  <si>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</si>
  <si>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</si>
  <si>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</si>
  <si>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</si>
  <si>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</si>
  <si>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</si>
  <si>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</si>
  <si>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</si>
  <si>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</si>
  <si>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</si>
  <si>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</si>
  <si>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</si>
  <si>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</si>
  <si>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</si>
  <si>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</si>
  <si>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</si>
  <si>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</si>
  <si>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</si>
  <si>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</si>
  <si>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</si>
  <si>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</si>
  <si>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</si>
  <si>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</si>
  <si>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</si>
  <si>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</si>
  <si>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</si>
  <si>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</si>
  <si>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</si>
  <si>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</si>
  <si>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</si>
  <si>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</si>
  <si>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</si>
  <si>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</si>
  <si>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</si>
  <si>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</si>
  <si>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</si>
  <si>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</si>
  <si>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</si>
  <si>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</si>
  <si>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</si>
  <si>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</si>
  <si>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</si>
  <si>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</si>
  <si>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</si>
  <si>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</si>
  <si>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</si>
  <si>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</si>
  <si>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</si>
  <si>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</si>
  <si>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</si>
  <si>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</si>
  <si>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</si>
  <si>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</si>
  <si>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</si>
  <si>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</si>
  <si>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</si>
  <si>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</si>
  <si>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</si>
  <si>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</si>
  <si>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</si>
  <si>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</si>
  <si>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</si>
  <si>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</si>
  <si>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</si>
  <si>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</si>
  <si>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</si>
  <si>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</si>
  <si>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</si>
  <si>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</si>
  <si>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</si>
  <si>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</si>
  <si>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</si>
  <si>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</si>
  <si>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</si>
  <si>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</si>
  <si>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</si>
  <si>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</si>
  <si>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</si>
  <si>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</si>
  <si>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</si>
  <si>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</si>
  <si>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</si>
  <si>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</si>
  <si>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</si>
  <si>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</si>
  <si>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</si>
  <si>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</si>
  <si>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</si>
  <si>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</si>
  <si>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</si>
  <si>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</si>
  <si>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</si>
  <si>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</si>
  <si>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</si>
  <si>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</si>
  <si>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</si>
  <si>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</si>
  <si>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</si>
  <si>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</si>
  <si>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</si>
  <si>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</si>
  <si>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</si>
  <si>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</si>
  <si>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</si>
  <si>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</si>
  <si>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</si>
  <si>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</si>
  <si>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</si>
  <si>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</si>
  <si>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</si>
  <si>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</si>
  <si>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</si>
  <si>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</si>
  <si>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</si>
  <si>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</si>
  <si>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</si>
  <si>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</si>
  <si>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</si>
  <si>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</si>
  <si>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</si>
  <si>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</si>
  <si>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</si>
  <si>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</si>
  <si>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</si>
  <si>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</si>
  <si>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</si>
  <si>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</si>
  <si>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</si>
  <si>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</si>
  <si>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</si>
  <si>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</si>
  <si>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</si>
  <si>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</si>
  <si>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</si>
  <si>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I72</t>
  </si>
  <si>
    <t>I74</t>
  </si>
  <si>
    <t>I88</t>
  </si>
  <si>
    <t>I90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</si>
</sst>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49B3B6"/>
        <bgColor indexed="64"/>
      </patternFill>
    </fill>
    <fill>
      <patternFill patternType="solid">
        <fgColor rgb="FFFF5959"/>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1">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5" borderId="0" xfId="0" applyFont="1" applyFill="1" applyBorder="1" applyAlignment="1">
      <alignment horizontal="center"/>
    </xf>
    <xf numFmtId="0" fontId="6" fillId="0" borderId="0" xfId="0" applyFont="1" applyFill="1" applyBorder="1"/>
    <xf numFmtId="9" fontId="6" fillId="0" borderId="0" xfId="3" applyFont="1" applyFill="1" applyBorder="1" applyAlignment="1">
      <alignment horizontal="center"/>
    </xf>
    <xf numFmtId="9" fontId="6" fillId="5" borderId="0" xfId="3" applyFont="1" applyFill="1" applyBorder="1" applyAlignment="1">
      <alignment horizontal="center"/>
    </xf>
    <xf numFmtId="0" fontId="13" fillId="0" borderId="0" xfId="0" applyFont="1" applyFill="1" applyBorder="1"/>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4"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xf numFmtId="0" fontId="6" fillId="6" borderId="0" xfId="0" applyFont="1" applyFill="1" applyBorder="1" applyAlignment="1">
      <alignment horizontal="center"/>
    </xf>
    <xf numFmtId="9" fontId="6" fillId="6" borderId="0" xfId="3" applyFont="1" applyFill="1" applyBorder="1" applyAlignment="1">
      <alignment horizontal="center"/>
    </xf>
    <xf numFmtId="0" fontId="10" fillId="0" borderId="0" xfId="0" applyFont="1" applyFill="1" applyBorder="1" applyAlignment="1">
      <alignment horizontal="center" vertical="center" wrapText="1"/>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EA580C"/>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 - Dados'!$D$2:$D$14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 - Dados'!$E$2:$E$14</c:f>
              <c:numCache>
                <c:formatCode>0%</c:formatCode>
                <c:ptCount val="13"/>
                <c:pt idx="0">
                  <c:v>0.86</c:v>
                </c:pt>
                <c:pt idx="1">
                  <c:v>0.86</c:v>
                </c:pt>
                <c:pt idx="2">
                  <c:v>0.86</c:v>
                </c:pt>
                <c:pt idx="3">
                  <c:v>0.86</c:v>
                </c:pt>
                <c:pt idx="4">
                  <c:v>0.86</c:v>
                </c:pt>
                <c:pt idx="5">
                  <c:v>0.86</c:v>
                </c:pt>
                <c:pt idx="6">
                  <c:v>0.86</c:v>
                </c:pt>
                <c:pt idx="7">
                  <c:v>0.86</c:v>
                </c:pt>
                <c:pt idx="8">
                  <c:v>0.86</c:v>
                </c:pt>
                <c:pt idx="9">
                  <c:v>0.86</c:v>
                </c:pt>
                <c:pt idx="10">
                  <c:v>0.86</c:v>
                </c:pt>
                <c:pt idx="11">
                  <c:v>0.86</c:v>
                </c:pt>
                <c:pt idx="12">
                  <c:v>0.86</c:v>
                </c:pt>
              </c:numCache>
            </c:numRef>
          </c:val>
          <c:smooth val="0"/>
          <c:extLst>
            <c:ext xmlns:c16="http://schemas.microsoft.com/office/drawing/2014/chart" uri="{C3380CC4-5D6E-409C-BE32-E72D297353CC}">
              <c16:uniqueId val="{00000000-63AA-48A7-8B93-329F3E6B5121}"/>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894A0CC9-C8FA-433B-9B88-A54F12F31973}"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3AA-48A7-8B93-329F3E6B5121}"/>
                </c:ext>
              </c:extLst>
            </c:dLbl>
            <c:dLbl>
              <c:idx val="1"/>
              <c:tx>
                <c:rich>
                  <a:bodyPr/>
                  <a:lstStyle/>
                  <a:p>
                    <a:fld id="{68BB3F8E-A94E-4B3A-B720-6EFFAA94DA71}"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9674-4058-8D37-FF1B8247FBB1}"/>
                </c:ext>
              </c:extLst>
            </c:dLbl>
            <c:dLbl>
              <c:idx val="2"/>
              <c:tx>
                <c:rich>
                  <a:bodyPr/>
                  <a:lstStyle/>
                  <a:p>
                    <a:fld id="{4550A93B-7C5E-48A2-BB7A-EBCFE9A8B538}"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9674-4058-8D37-FF1B8247FBB1}"/>
                </c:ext>
              </c:extLst>
            </c:dLbl>
            <c:dLbl>
              <c:idx val="3"/>
              <c:tx>
                <c:rich>
                  <a:bodyPr/>
                  <a:lstStyle/>
                  <a:p>
                    <a:fld id="{44C3559C-6F7F-4FCE-A7B1-46A19D202D9A}"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9674-4058-8D37-FF1B8247FBB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 - Dados'!$B$2:$B$5</c:f>
              <c:numCache>
                <c:formatCode>0.00</c:formatCode>
                <c:ptCount val="4"/>
                <c:pt idx="0">
                  <c:v>506.14494972182558</c:v>
                </c:pt>
                <c:pt idx="1">
                  <c:v>506.14494972182558</c:v>
                </c:pt>
                <c:pt idx="2">
                  <c:v>505.76349213815604</c:v>
                </c:pt>
                <c:pt idx="3">
                  <c:v>506.35144984849319</c:v>
                </c:pt>
              </c:numCache>
            </c:numRef>
          </c:xVal>
          <c:yVal>
            <c:numRef>
              <c:f>'Gráficos - Dados'!$C$2:$C$5</c:f>
              <c:numCache>
                <c:formatCode>0%</c:formatCode>
                <c:ptCount val="4"/>
                <c:pt idx="0">
                  <c:v>0.56812156780698142</c:v>
                </c:pt>
                <c:pt idx="1">
                  <c:v>0.56812156780698142</c:v>
                </c:pt>
                <c:pt idx="2">
                  <c:v>0.69281790354129835</c:v>
                </c:pt>
                <c:pt idx="3">
                  <c:v>0.71354272181532186</c:v>
                </c:pt>
              </c:numCache>
            </c:numRef>
          </c:yVal>
          <c:smooth val="0"/>
          <c:extLst>
            <c:ext xmlns:c15="http://schemas.microsoft.com/office/drawing/2012/chart" uri="{02D57815-91ED-43cb-92C2-25804820EDAC}">
              <c15:datalabelsRange>
                <c15:f>'Gráficos - Dados'!$A$2:$A$5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63AA-48A7-8B93-329F3E6B5121}"/>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07490BE2-9CD6-4CC2-BF39-CA70C5047B5F}"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3AA-48A7-8B93-329F3E6B5121}"/>
                </c:ext>
              </c:extLst>
            </c:dLbl>
            <c:dLbl>
              <c:idx val="1"/>
              <c:tx>
                <c:rich>
                  <a:bodyPr/>
                  <a:lstStyle/>
                  <a:p>
                    <a:fld id="{96A2B417-A55A-42F8-8458-4FD7A79E7C3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9674-4058-8D37-FF1B8247FBB1}"/>
                </c:ext>
              </c:extLst>
            </c:dLbl>
            <c:dLbl>
              <c:idx val="2"/>
              <c:tx>
                <c:rich>
                  <a:bodyPr/>
                  <a:lstStyle/>
                  <a:p>
                    <a:fld id="{8FB5D334-AF7A-451E-9010-18E5BE6B3E08}"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9674-4058-8D37-FF1B8247FBB1}"/>
                </c:ext>
              </c:extLst>
            </c:dLbl>
            <c:dLbl>
              <c:idx val="3"/>
              <c:tx>
                <c:rich>
                  <a:bodyPr/>
                  <a:lstStyle/>
                  <a:p>
                    <a:fld id="{29DE1116-3F43-4AFF-9115-8F63A54A692F}"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9674-4058-8D37-FF1B8247FBB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Dados'!$B$6:$B$9</c:f>
              <c:numCache>
                <c:formatCode>0.00</c:formatCode>
                <c:ptCount val="4"/>
                <c:pt idx="0">
                  <c:v>482.03623532955328</c:v>
                </c:pt>
                <c:pt idx="1">
                  <c:v>482.03623532955328</c:v>
                </c:pt>
                <c:pt idx="2">
                  <c:v>452.53091967042508</c:v>
                </c:pt>
                <c:pt idx="3">
                  <c:v>453.64110176902204</c:v>
                </c:pt>
              </c:numCache>
            </c:numRef>
          </c:xVal>
          <c:yVal>
            <c:numRef>
              <c:f>'Gráficos - Dados'!$C$6:$C$9</c:f>
              <c:numCache>
                <c:formatCode>0%</c:formatCode>
                <c:ptCount val="4"/>
                <c:pt idx="0">
                  <c:v>0.56637018892248214</c:v>
                </c:pt>
                <c:pt idx="1">
                  <c:v>0.56637018892248214</c:v>
                </c:pt>
                <c:pt idx="2">
                  <c:v>0.81184138478873935</c:v>
                </c:pt>
                <c:pt idx="3">
                  <c:v>0.83194988254454794</c:v>
                </c:pt>
              </c:numCache>
            </c:numRef>
          </c:yVal>
          <c:smooth val="0"/>
          <c:extLst>
            <c:ext xmlns:c15="http://schemas.microsoft.com/office/drawing/2012/chart" uri="{02D57815-91ED-43cb-92C2-25804820EDAC}">
              <c15:datalabelsRange>
                <c15:f>'Gráficos - Dados'!$A$6:$A$9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63AA-48A7-8B93-329F3E6B5121}"/>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A3B7218A-DD2E-40F9-8AFB-ECE1BD0C1438}"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3AA-48A7-8B93-329F3E6B5121}"/>
                </c:ext>
              </c:extLst>
            </c:dLbl>
            <c:dLbl>
              <c:idx val="1"/>
              <c:tx>
                <c:rich>
                  <a:bodyPr/>
                  <a:lstStyle/>
                  <a:p>
                    <a:fld id="{2DC2997F-E51C-431D-A055-6A7EA95349B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9674-4058-8D37-FF1B8247FBB1}"/>
                </c:ext>
              </c:extLst>
            </c:dLbl>
            <c:dLbl>
              <c:idx val="2"/>
              <c:tx>
                <c:rich>
                  <a:bodyPr/>
                  <a:lstStyle/>
                  <a:p>
                    <a:fld id="{8D8A228D-A4C4-42A2-BD51-523AFBA2D94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9674-4058-8D37-FF1B8247FBB1}"/>
                </c:ext>
              </c:extLst>
            </c:dLbl>
            <c:dLbl>
              <c:idx val="3"/>
              <c:tx>
                <c:rich>
                  <a:bodyPr/>
                  <a:lstStyle/>
                  <a:p>
                    <a:fld id="{3C2654F1-FB67-4363-ADA9-278C2EE73547}"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674-4058-8D37-FF1B8247FBB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Dados'!$B$10:$B$13</c:f>
              <c:numCache>
                <c:formatCode>0.00</c:formatCode>
                <c:ptCount val="4"/>
                <c:pt idx="0">
                  <c:v>506.14494972182558</c:v>
                </c:pt>
                <c:pt idx="1">
                  <c:v>506.14494972182558</c:v>
                </c:pt>
                <c:pt idx="2">
                  <c:v>505.76349213815604</c:v>
                </c:pt>
                <c:pt idx="3">
                  <c:v>506.35144984849319</c:v>
                </c:pt>
              </c:numCache>
            </c:numRef>
          </c:xVal>
          <c:yVal>
            <c:numRef>
              <c:f>'Gráficos - Dados'!$C$10:$C$13</c:f>
              <c:numCache>
                <c:formatCode>0%</c:formatCode>
                <c:ptCount val="4"/>
                <c:pt idx="0">
                  <c:v>0.65737181273075951</c:v>
                </c:pt>
                <c:pt idx="1">
                  <c:v>0.65737181273075951</c:v>
                </c:pt>
                <c:pt idx="2">
                  <c:v>0.75645204054450477</c:v>
                </c:pt>
                <c:pt idx="3">
                  <c:v>0.77436008201657758</c:v>
                </c:pt>
              </c:numCache>
            </c:numRef>
          </c:yVal>
          <c:smooth val="0"/>
          <c:extLst>
            <c:ext xmlns:c15="http://schemas.microsoft.com/office/drawing/2012/chart" uri="{02D57815-91ED-43cb-92C2-25804820EDAC}">
              <c15:datalabelsRange>
                <c15:f>'Gráficos - Dados'!$A$10:$A$13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63AA-48A7-8B93-329F3E6B5121}"/>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63AA-48A7-8B93-329F3E6B512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 - Dados'!$B$14</c:f>
              <c:numCache>
                <c:formatCode>0.00</c:formatCode>
                <c:ptCount val="1"/>
                <c:pt idx="0">
                  <c:v>500</c:v>
                </c:pt>
              </c:numCache>
            </c:numRef>
          </c:xVal>
          <c:yVal>
            <c:numRef>
              <c:f>'Gráficos - Dados'!$C$14</c:f>
              <c:numCache>
                <c:formatCode>0%</c:formatCode>
                <c:ptCount val="1"/>
                <c:pt idx="0">
                  <c:v>0.86</c:v>
                </c:pt>
              </c:numCache>
            </c:numRef>
          </c:yVal>
          <c:smooth val="0"/>
          <c:extLst>
            <c:ext xmlns:c15="http://schemas.microsoft.com/office/drawing/2012/chart" uri="{02D57815-91ED-43cb-92C2-25804820EDAC}">
              <c15:datalabelsRange>
                <c15:f>'Gráficos - Dados'!$A$14</c15:f>
                <c15:dlblRangeCache>
                  <c:ptCount val="1"/>
                  <c:pt idx="0">
                    <c:v>Meta</c:v>
                  </c:pt>
                </c15:dlblRangeCache>
              </c15:datalabelsRange>
            </c:ext>
            <c:ext xmlns:c16="http://schemas.microsoft.com/office/drawing/2014/chart" uri="{C3380CC4-5D6E-409C-BE32-E72D297353CC}">
              <c16:uniqueId val="{00000012-63AA-48A7-8B93-329F3E6B5121}"/>
            </c:ext>
          </c:extLst>
        </c:ser>
        <c:dLbls>
          <c:showLegendKey val="0"/>
          <c:showVal val="0"/>
          <c:showCatName val="0"/>
          <c:showSerName val="0"/>
          <c:showPercent val="0"/>
          <c:showBubbleSize val="0"/>
        </c:dLbls>
        <c:axId val="306391744"/>
        <c:axId val="306403808"/>
      </c:scatterChart>
      <c:valAx>
        <c:axId val="30639174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1"/>
        <c:axPos val="r"/>
        <c:numFmt formatCode="0%" sourceLinked="1"/>
        <c:majorTickMark val="out"/>
        <c:minorTickMark val="none"/>
        <c:tickLblPos val="nextTo"/>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0-9479-4843-BC73-D3AA8AE701B7}"/>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1-9479-4843-BC73-D3AA8AE701B7}"/>
            </c:ext>
          </c:extLst>
        </c:ser>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2-9479-4843-BC73-D3AA8AE701B7}"/>
            </c:ext>
          </c:extLst>
        </c:ser>
        <c:dLbls>
          <c:showLegendKey val="0"/>
          <c:showVal val="0"/>
          <c:showCatName val="0"/>
          <c:showSerName val="0"/>
          <c:showPercent val="0"/>
          <c:showBubbleSize val="0"/>
        </c:dLbls>
        <c:gapWidth val="50"/>
        <c:overlap val="-10"/>
        <c:axId val="102925071"/>
        <c:axId val="102927983"/>
      </c:barChart>
      <c:lineChart>
        <c:grouping val="standard"/>
        <c:varyColors val="0"/>
        <c:ser>
          <c:idx val="1"/>
          <c:order val="3"/>
          <c:tx>
            <c:strRef>
              <c:f>'Gráficos - Dados'!#REF!</c:f>
              <c:strCache>
                <c:ptCount val="1"/>
                <c:pt idx="0">
                  <c:v>#REF!</c:v>
                </c:pt>
              </c:strCache>
            </c:strRef>
          </c:tx>
          <c:spPr>
            <a:ln w="28575" cap="rnd">
              <a:solidFill>
                <a:srgbClr val="FF0000"/>
              </a:solidFill>
              <a:prstDash val="sysDash"/>
              <a:round/>
            </a:ln>
            <a:effectLst/>
          </c:spPr>
          <c:marker>
            <c:symbol val="none"/>
          </c:marker>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smooth val="0"/>
          <c:extLst>
            <c:ext xmlns:c16="http://schemas.microsoft.com/office/drawing/2014/chart" uri="{C3380CC4-5D6E-409C-BE32-E72D297353CC}">
              <c16:uniqueId val="{00000003-9479-4843-BC73-D3AA8AE701B7}"/>
            </c:ext>
          </c:extLst>
        </c:ser>
        <c:dLbls>
          <c:showLegendKey val="0"/>
          <c:showVal val="0"/>
          <c:showCatName val="0"/>
          <c:showSerName val="0"/>
          <c:showPercent val="0"/>
          <c:showBubbleSize val="0"/>
        </c:dLbls>
        <c:marker val="1"/>
        <c:smooth val="0"/>
        <c:axId val="219827471"/>
        <c:axId val="219827055"/>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219827055"/>
        <c:scaling>
          <c:orientation val="minMax"/>
        </c:scaling>
        <c:delete val="0"/>
        <c:axPos val="r"/>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R$/Economias</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219827471"/>
        <c:crosses val="max"/>
        <c:crossBetween val="between"/>
      </c:valAx>
      <c:catAx>
        <c:axId val="219827471"/>
        <c:scaling>
          <c:orientation val="minMax"/>
        </c:scaling>
        <c:delete val="1"/>
        <c:axPos val="b"/>
        <c:numFmt formatCode="General" sourceLinked="1"/>
        <c:majorTickMark val="out"/>
        <c:minorTickMark val="none"/>
        <c:tickLblPos val="nextTo"/>
        <c:crossAx val="2198270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Cenário Diagnóstico</a:t>
            </a:r>
            <a:r>
              <a:rPr lang="pt-BR" sz="1800" b="1" baseline="0">
                <a:solidFill>
                  <a:sysClr val="windowText" lastClr="000000"/>
                </a:solidFill>
                <a:latin typeface="Open Sans" pitchFamily="2" charset="0"/>
                <a:ea typeface="Open Sans" pitchFamily="2" charset="0"/>
                <a:cs typeface="Open Sans" pitchFamily="2" charset="0"/>
              </a:rPr>
              <a:t> das RT's</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Dados'!$J$1</c:f>
              <c:strCache>
                <c:ptCount val="1"/>
                <c:pt idx="0">
                  <c:v>Capex</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Dados'!$J$2:$J$13</c:f>
              <c:numCache>
                <c:formatCode>0.00</c:formatCode>
                <c:ptCount val="12"/>
                <c:pt idx="0">
                  <c:v>390.50456992442491</c:v>
                </c:pt>
                <c:pt idx="1">
                  <c:v>390.50456992442491</c:v>
                </c:pt>
                <c:pt idx="2">
                  <c:v>551.87730734566071</c:v>
                </c:pt>
                <c:pt idx="3">
                  <c:v>587.16925648034157</c:v>
                </c:pt>
                <c:pt idx="4">
                  <c:v>390.50456992442491</c:v>
                </c:pt>
                <c:pt idx="5">
                  <c:v>390.50456992442491</c:v>
                </c:pt>
                <c:pt idx="6">
                  <c:v>551.87730734566071</c:v>
                </c:pt>
                <c:pt idx="7">
                  <c:v>587.16925648034157</c:v>
                </c:pt>
                <c:pt idx="8">
                  <c:v>318.92099828485453</c:v>
                </c:pt>
                <c:pt idx="9">
                  <c:v>318.92099828485453</c:v>
                </c:pt>
                <c:pt idx="10">
                  <c:v>418.03206888970391</c:v>
                </c:pt>
                <c:pt idx="11">
                  <c:v>453.26427952359359</c:v>
                </c:pt>
              </c:numCache>
            </c:numRef>
          </c:val>
          <c:extLst>
            <c:ext xmlns:c16="http://schemas.microsoft.com/office/drawing/2014/chart" uri="{C3380CC4-5D6E-409C-BE32-E72D297353CC}">
              <c16:uniqueId val="{00000000-DCBA-44AA-96A3-3570BE6F4C6D}"/>
            </c:ext>
          </c:extLst>
        </c:ser>
        <c:ser>
          <c:idx val="1"/>
          <c:order val="1"/>
          <c:tx>
            <c:strRef>
              <c:f>'Gráficos - Dados'!$K$1</c:f>
              <c:strCache>
                <c:ptCount val="1"/>
                <c:pt idx="0">
                  <c:v>Opex</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Dados'!$K$2:$K$13</c:f>
              <c:numCache>
                <c:formatCode>0.00</c:formatCode>
                <c:ptCount val="12"/>
                <c:pt idx="0">
                  <c:v>45.367348140794775</c:v>
                </c:pt>
                <c:pt idx="1">
                  <c:v>45.367348140794775</c:v>
                </c:pt>
                <c:pt idx="2">
                  <c:v>76.25962457754045</c:v>
                </c:pt>
                <c:pt idx="3">
                  <c:v>79.824632423838082</c:v>
                </c:pt>
                <c:pt idx="4">
                  <c:v>45.367348140794775</c:v>
                </c:pt>
                <c:pt idx="5">
                  <c:v>45.367348140794775</c:v>
                </c:pt>
                <c:pt idx="6">
                  <c:v>76.25962457754045</c:v>
                </c:pt>
                <c:pt idx="7">
                  <c:v>79.824632423838082</c:v>
                </c:pt>
                <c:pt idx="8">
                  <c:v>54.014805128558955</c:v>
                </c:pt>
                <c:pt idx="9">
                  <c:v>54.014805128558955</c:v>
                </c:pt>
                <c:pt idx="10">
                  <c:v>78.36461691461227</c:v>
                </c:pt>
                <c:pt idx="11">
                  <c:v>81.88931499282404</c:v>
                </c:pt>
              </c:numCache>
            </c:numRef>
          </c:val>
          <c:extLst>
            <c:ext xmlns:c16="http://schemas.microsoft.com/office/drawing/2014/chart" uri="{C3380CC4-5D6E-409C-BE32-E72D297353CC}">
              <c16:uniqueId val="{00000001-DCBA-44AA-96A3-3570BE6F4C6D}"/>
            </c:ext>
          </c:extLst>
        </c:ser>
        <c:dLbls>
          <c:showLegendKey val="0"/>
          <c:showVal val="0"/>
          <c:showCatName val="0"/>
          <c:showSerName val="0"/>
          <c:showPercent val="0"/>
          <c:showBubbleSize val="0"/>
        </c:dLbls>
        <c:gapWidth val="0"/>
        <c:axId val="102937967"/>
        <c:axId val="102938383"/>
      </c:barChart>
      <c:catAx>
        <c:axId val="10293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8383"/>
        <c:crosses val="autoZero"/>
        <c:auto val="1"/>
        <c:lblAlgn val="ctr"/>
        <c:lblOffset val="100"/>
        <c:noMultiLvlLbl val="0"/>
      </c:catAx>
      <c:valAx>
        <c:axId val="102938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7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647.8067780741369</c:v>
                </c:pt>
                <c:pt idx="1">
                  <c:v>647.8067780741369</c:v>
                </c:pt>
                <c:pt idx="2">
                  <c:v>647.44547177804941</c:v>
                </c:pt>
                <c:pt idx="3">
                  <c:v>648.00265338040651</c:v>
                </c:pt>
                <c:pt idx="4">
                  <c:v>647.8067780741369</c:v>
                </c:pt>
                <c:pt idx="5">
                  <c:v>647.8067780741369</c:v>
                </c:pt>
                <c:pt idx="6">
                  <c:v>647.44547177804941</c:v>
                </c:pt>
                <c:pt idx="7">
                  <c:v>648.00265338040651</c:v>
                </c:pt>
                <c:pt idx="8">
                  <c:v>647.8067780741369</c:v>
                </c:pt>
                <c:pt idx="9">
                  <c:v>647.8067780741369</c:v>
                </c:pt>
                <c:pt idx="10">
                  <c:v>647.44547177804941</c:v>
                </c:pt>
                <c:pt idx="11">
                  <c:v>648.00265338040651</c:v>
                </c:pt>
              </c:numCache>
            </c:numRef>
          </c:val>
          <c:extLst>
            <c:ext xmlns:c16="http://schemas.microsoft.com/office/drawing/2014/chart" uri="{C3380CC4-5D6E-409C-BE32-E72D297353CC}">
              <c16:uniqueId val="{00000000-08EF-411B-8E59-A5C81DC43380}"/>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1-08EF-411B-8E59-A5C81DC43380}"/>
            </c:ext>
          </c:extLst>
        </c:ser>
        <c:dLbls>
          <c:showLegendKey val="0"/>
          <c:showVal val="0"/>
          <c:showCatName val="0"/>
          <c:showSerName val="0"/>
          <c:showPercent val="0"/>
          <c:showBubbleSize val="0"/>
        </c:dLbls>
        <c:gapWidth val="0"/>
        <c:axId val="102925071"/>
        <c:axId val="102927983"/>
      </c:barChart>
      <c:barChart>
        <c:barDir val="col"/>
        <c:grouping val="stacked"/>
        <c:varyColors val="0"/>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247.91575249306351</c:v>
                </c:pt>
                <c:pt idx="1">
                  <c:v>247.91575249306351</c:v>
                </c:pt>
                <c:pt idx="2">
                  <c:v>309.86508373180277</c:v>
                </c:pt>
                <c:pt idx="3">
                  <c:v>323.31992815799407</c:v>
                </c:pt>
                <c:pt idx="4">
                  <c:v>249.46718900063439</c:v>
                </c:pt>
                <c:pt idx="5">
                  <c:v>249.46718900063439</c:v>
                </c:pt>
                <c:pt idx="6">
                  <c:v>312.95108113363011</c:v>
                </c:pt>
                <c:pt idx="7">
                  <c:v>326.45428322260608</c:v>
                </c:pt>
                <c:pt idx="8">
                  <c:v>293.08931322266983</c:v>
                </c:pt>
                <c:pt idx="9">
                  <c:v>293.08931322266983</c:v>
                </c:pt>
                <c:pt idx="10">
                  <c:v>338.78415545189995</c:v>
                </c:pt>
                <c:pt idx="11">
                  <c:v>351.5813375933194</c:v>
                </c:pt>
              </c:numCache>
            </c:numRef>
          </c:val>
          <c:extLst>
            <c:ext xmlns:c16="http://schemas.microsoft.com/office/drawing/2014/chart" uri="{C3380CC4-5D6E-409C-BE32-E72D297353CC}">
              <c16:uniqueId val="{00000002-08EF-411B-8E59-A5C81DC43380}"/>
            </c:ext>
          </c:extLst>
        </c:ser>
        <c:ser>
          <c:idx val="4"/>
          <c:order val="3"/>
          <c:tx>
            <c:strRef>
              <c:f>'Gráficos - Dados'!$G$1</c:f>
              <c:strCache>
                <c:ptCount val="1"/>
                <c:pt idx="0">
                  <c:v>Modic. Tarifária</c:v>
                </c:pt>
              </c:strCache>
            </c:strRef>
          </c:tx>
          <c:spPr>
            <a:solidFill>
              <a:schemeClr val="accent5"/>
            </a:solidFill>
            <a:ln>
              <a:noFill/>
            </a:ln>
            <a:effectLst/>
          </c:spPr>
          <c:invertIfNegative val="0"/>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Dados'!$G$2:$G$13</c:f>
              <c:numCache>
                <c:formatCode>0.00</c:formatCode>
                <c:ptCount val="12"/>
                <c:pt idx="0">
                  <c:v>506.14494972182558</c:v>
                </c:pt>
                <c:pt idx="1">
                  <c:v>506.14494972182558</c:v>
                </c:pt>
                <c:pt idx="2">
                  <c:v>505.76349213815604</c:v>
                </c:pt>
                <c:pt idx="3">
                  <c:v>506.35144984849319</c:v>
                </c:pt>
                <c:pt idx="4">
                  <c:v>482.03623532955328</c:v>
                </c:pt>
                <c:pt idx="5">
                  <c:v>482.03623532955328</c:v>
                </c:pt>
                <c:pt idx="6">
                  <c:v>452.53091967042508</c:v>
                </c:pt>
                <c:pt idx="7">
                  <c:v>453.64110176902204</c:v>
                </c:pt>
                <c:pt idx="8">
                  <c:v>506.14494972182558</c:v>
                </c:pt>
                <c:pt idx="9">
                  <c:v>506.14494972182558</c:v>
                </c:pt>
                <c:pt idx="10">
                  <c:v>505.76349213815604</c:v>
                </c:pt>
                <c:pt idx="11">
                  <c:v>506.35144984849319</c:v>
                </c:pt>
              </c:numCache>
            </c:numRef>
          </c:val>
          <c:extLst>
            <c:ext xmlns:c16="http://schemas.microsoft.com/office/drawing/2014/chart" uri="{C3380CC4-5D6E-409C-BE32-E72D297353CC}">
              <c16:uniqueId val="{00000001-3B3A-4B15-A38B-7E567264F16E}"/>
            </c:ext>
          </c:extLst>
        </c:ser>
        <c:ser>
          <c:idx val="1"/>
          <c:order val="4"/>
          <c:tx>
            <c:strRef>
              <c:f>'Gráficos - Dados'!$H$1</c:f>
              <c:strCache>
                <c:ptCount val="1"/>
                <c:pt idx="0">
                  <c:v>Desoneração Prefeitura</c:v>
                </c:pt>
              </c:strCache>
            </c:strRef>
          </c:tx>
          <c:spPr>
            <a:solidFill>
              <a:schemeClr val="accent2"/>
            </a:solidFill>
            <a:ln>
              <a:noFill/>
            </a:ln>
            <a:effectLst/>
          </c:spPr>
          <c:invertIfNegative val="0"/>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Dados'!$H$2:$H$13</c:f>
              <c:numCache>
                <c:formatCode>0.00</c:formatCode>
                <c:ptCount val="12"/>
                <c:pt idx="0">
                  <c:v>160</c:v>
                </c:pt>
                <c:pt idx="1">
                  <c:v>160</c:v>
                </c:pt>
                <c:pt idx="2">
                  <c:v>160</c:v>
                </c:pt>
                <c:pt idx="3">
                  <c:v>159.99999999999997</c:v>
                </c:pt>
                <c:pt idx="4">
                  <c:v>160</c:v>
                </c:pt>
                <c:pt idx="5">
                  <c:v>160</c:v>
                </c:pt>
                <c:pt idx="6">
                  <c:v>160</c:v>
                </c:pt>
                <c:pt idx="7">
                  <c:v>159.99999999999997</c:v>
                </c:pt>
                <c:pt idx="8">
                  <c:v>160</c:v>
                </c:pt>
                <c:pt idx="9">
                  <c:v>160</c:v>
                </c:pt>
                <c:pt idx="10">
                  <c:v>160</c:v>
                </c:pt>
                <c:pt idx="11">
                  <c:v>159.99999999999997</c:v>
                </c:pt>
              </c:numCache>
            </c:numRef>
          </c:val>
          <c:extLst>
            <c:ext xmlns:c16="http://schemas.microsoft.com/office/drawing/2014/chart" uri="{C3380CC4-5D6E-409C-BE32-E72D297353CC}">
              <c16:uniqueId val="{00000002-3B3A-4B15-A38B-7E567264F16E}"/>
            </c:ext>
          </c:extLst>
        </c:ser>
        <c:dLbls>
          <c:showLegendKey val="0"/>
          <c:showVal val="0"/>
          <c:showCatName val="0"/>
          <c:showSerName val="0"/>
          <c:showPercent val="0"/>
          <c:showBubbleSize val="0"/>
        </c:dLbls>
        <c:gapWidth val="150"/>
        <c:overlap val="100"/>
        <c:axId val="547352927"/>
        <c:axId val="547366655"/>
      </c:bar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547366655"/>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547352927"/>
        <c:crosses val="max"/>
        <c:crossBetween val="between"/>
      </c:valAx>
      <c:catAx>
        <c:axId val="547352927"/>
        <c:scaling>
          <c:orientation val="minMax"/>
        </c:scaling>
        <c:delete val="1"/>
        <c:axPos val="b"/>
        <c:numFmt formatCode="General" sourceLinked="1"/>
        <c:majorTickMark val="out"/>
        <c:minorTickMark val="none"/>
        <c:tickLblPos val="nextTo"/>
        <c:crossAx val="5473666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20</xdr:col>
      <xdr:colOff>369094</xdr:colOff>
      <xdr:row>25</xdr:row>
      <xdr:rowOff>0</xdr:rowOff>
    </xdr:to>
    <xdr:graphicFrame macro="">
      <xdr:nvGraphicFramePr>
        <xdr:cNvPr id="3" name="Radar 3">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50</xdr:row>
      <xdr:rowOff>0</xdr:rowOff>
    </xdr:from>
    <xdr:to>
      <xdr:col>20</xdr:col>
      <xdr:colOff>0</xdr:colOff>
      <xdr:row>74</xdr:row>
      <xdr:rowOff>190499</xdr:rowOff>
    </xdr:to>
    <xdr:graphicFrame macro="">
      <xdr:nvGraphicFramePr>
        <xdr:cNvPr id="4" name="Radar 2B">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23812</xdr:colOff>
      <xdr:row>75</xdr:row>
      <xdr:rowOff>166687</xdr:rowOff>
    </xdr:from>
    <xdr:to>
      <xdr:col>26</xdr:col>
      <xdr:colOff>11905</xdr:colOff>
      <xdr:row>104</xdr:row>
      <xdr:rowOff>23812</xdr:rowOff>
    </xdr:to>
    <xdr:graphicFrame macro="">
      <xdr:nvGraphicFramePr>
        <xdr:cNvPr id="5" name="Radar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11</xdr:row>
      <xdr:rowOff>35720</xdr:rowOff>
    </xdr:from>
    <xdr:to>
      <xdr:col>33</xdr:col>
      <xdr:colOff>202406</xdr:colOff>
      <xdr:row>49</xdr:row>
      <xdr:rowOff>178594</xdr:rowOff>
    </xdr:to>
    <xdr:graphicFrame macro="">
      <xdr:nvGraphicFramePr>
        <xdr:cNvPr id="2" name="Radar 2A">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workbookViewId="0">
      <selection activeCell="F3" sqref="F3"/>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activeCell="D20" sqref="D20"/>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10069</v>
      </c>
      <c r="E1" s="26" t="s">
        <v>9701</v>
      </c>
      <c r="F1" s="26" t="s">
        <v>9702</v>
      </c>
      <c r="G1" s="28" t="s">
        <v>10066</v>
      </c>
      <c r="H1" s="28" t="s">
        <v>10067</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7"/>
  <sheetViews>
    <sheetView zoomScale="80" zoomScaleNormal="80" workbookViewId="0">
      <pane ySplit="1" topLeftCell="A147" activePane="bottomLeft" state="frozen"/>
      <selection pane="bottomLeft" activeCell="M187" sqref="M18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hidden="1" customWidth="1"/>
    <col min="6" max="7" width="10.140625" style="3" hidden="1" customWidth="1"/>
    <col min="8" max="8" width="51" style="3" hidden="1"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10463</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70" t="s">
        <v>9641</v>
      </c>
      <c r="B2" s="18" t="s">
        <v>10065</v>
      </c>
      <c r="C2" s="18" t="s">
        <v>10464</v>
      </c>
      <c r="D2" s="49" t="s">
        <v>9639</v>
      </c>
      <c r="E2" s="55" t="s">
        <v>9664</v>
      </c>
      <c r="F2" s="8" t="s">
        <v>9643</v>
      </c>
      <c r="G2" s="8" t="s">
        <v>9721</v>
      </c>
      <c r="H2" s="8" t="s">
        <v>9690</v>
      </c>
      <c r="I2" s="8" t="s">
        <v>10517</v>
      </c>
      <c r="J2" s="56"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70"/>
      <c r="B3" s="18" t="s">
        <v>10065</v>
      </c>
      <c r="C3" s="18" t="s">
        <v>10464</v>
      </c>
      <c r="D3" s="49" t="s">
        <v>9642</v>
      </c>
      <c r="E3" s="55" t="s">
        <v>9665</v>
      </c>
      <c r="F3" s="8" t="s">
        <v>9643</v>
      </c>
      <c r="G3" s="8" t="s">
        <v>9721</v>
      </c>
      <c r="H3" s="8" t="s">
        <v>10139</v>
      </c>
      <c r="I3" s="8" t="s">
        <v>10518</v>
      </c>
      <c r="J3" s="56"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70" t="s">
        <v>9640</v>
      </c>
      <c r="B4" s="18" t="s">
        <v>10065</v>
      </c>
      <c r="C4" s="18" t="s">
        <v>10466</v>
      </c>
      <c r="D4" s="49" t="s">
        <v>9632</v>
      </c>
      <c r="E4" s="55" t="s">
        <v>9666</v>
      </c>
      <c r="F4" s="8" t="s">
        <v>9689</v>
      </c>
      <c r="G4" s="8" t="s">
        <v>9721</v>
      </c>
      <c r="H4" s="8" t="s">
        <v>9783</v>
      </c>
      <c r="I4" s="48">
        <v>0.9</v>
      </c>
      <c r="J4" s="56" t="s">
        <v>9782</v>
      </c>
      <c r="K4" s="8" t="s">
        <v>9782</v>
      </c>
      <c r="L4" s="8" t="s">
        <v>9782</v>
      </c>
      <c r="M4" s="8" t="s">
        <v>9782</v>
      </c>
      <c r="N4" s="8" t="str">
        <f t="shared" si="0"/>
        <v>Sim</v>
      </c>
      <c r="O4" s="8">
        <v>0.75</v>
      </c>
      <c r="P4" s="8">
        <v>1.25</v>
      </c>
    </row>
    <row r="5" spans="1:16" ht="17.25" customHeight="1" x14ac:dyDescent="0.35">
      <c r="A5" s="70"/>
      <c r="B5" s="18" t="s">
        <v>10065</v>
      </c>
      <c r="C5" s="18" t="s">
        <v>10466</v>
      </c>
      <c r="D5" s="49" t="s">
        <v>9633</v>
      </c>
      <c r="E5" s="55" t="s">
        <v>9667</v>
      </c>
      <c r="F5" s="8" t="s">
        <v>9689</v>
      </c>
      <c r="G5" s="8" t="s">
        <v>9721</v>
      </c>
      <c r="H5" s="8" t="s">
        <v>9634</v>
      </c>
      <c r="I5" s="48">
        <v>2.5</v>
      </c>
      <c r="J5" s="56" t="s">
        <v>9782</v>
      </c>
      <c r="K5" s="8" t="s">
        <v>10135</v>
      </c>
      <c r="L5" s="25" t="s">
        <v>10133</v>
      </c>
      <c r="M5" s="25" t="s">
        <v>9739</v>
      </c>
      <c r="N5" s="8" t="str">
        <f t="shared" si="0"/>
        <v>Sim</v>
      </c>
      <c r="O5" s="8">
        <v>0</v>
      </c>
      <c r="P5" s="8">
        <v>100</v>
      </c>
    </row>
    <row r="6" spans="1:16" ht="17.25" customHeight="1" x14ac:dyDescent="0.35">
      <c r="A6" s="70"/>
      <c r="B6" s="18" t="s">
        <v>10065</v>
      </c>
      <c r="C6" s="18" t="s">
        <v>10466</v>
      </c>
      <c r="D6" s="49" t="s">
        <v>9635</v>
      </c>
      <c r="E6" s="55" t="s">
        <v>9668</v>
      </c>
      <c r="F6" s="8" t="s">
        <v>9689</v>
      </c>
      <c r="G6" s="8" t="s">
        <v>9721</v>
      </c>
      <c r="H6" s="8" t="s">
        <v>9636</v>
      </c>
      <c r="I6" s="48">
        <v>0.45</v>
      </c>
      <c r="J6" s="56" t="s">
        <v>9782</v>
      </c>
      <c r="K6" s="8" t="s">
        <v>10135</v>
      </c>
      <c r="L6" s="25" t="s">
        <v>10133</v>
      </c>
      <c r="M6" s="25" t="s">
        <v>9740</v>
      </c>
      <c r="N6" s="8" t="str">
        <f t="shared" si="0"/>
        <v>Sim</v>
      </c>
      <c r="O6" s="8">
        <v>0</v>
      </c>
      <c r="P6" s="8">
        <v>100</v>
      </c>
    </row>
    <row r="7" spans="1:16" ht="17.25" customHeight="1" x14ac:dyDescent="0.35">
      <c r="A7" s="70"/>
      <c r="B7" s="18" t="s">
        <v>10065</v>
      </c>
      <c r="C7" s="18" t="s">
        <v>10466</v>
      </c>
      <c r="D7" s="49" t="s">
        <v>9637</v>
      </c>
      <c r="E7" s="55" t="s">
        <v>9669</v>
      </c>
      <c r="F7" s="8" t="s">
        <v>9689</v>
      </c>
      <c r="G7" s="8" t="s">
        <v>9721</v>
      </c>
      <c r="H7" s="8" t="s">
        <v>9636</v>
      </c>
      <c r="I7" s="48">
        <v>2.5</v>
      </c>
      <c r="J7" s="56" t="s">
        <v>9782</v>
      </c>
      <c r="K7" s="8" t="s">
        <v>10135</v>
      </c>
      <c r="L7" s="25" t="s">
        <v>10133</v>
      </c>
      <c r="M7" s="25" t="s">
        <v>9741</v>
      </c>
      <c r="N7" s="8" t="str">
        <f t="shared" si="0"/>
        <v>Sim</v>
      </c>
      <c r="O7" s="8">
        <v>0</v>
      </c>
      <c r="P7" s="8">
        <v>100</v>
      </c>
    </row>
    <row r="8" spans="1:16" ht="17.25" customHeight="1" x14ac:dyDescent="0.35">
      <c r="A8" s="70" t="s">
        <v>9661</v>
      </c>
      <c r="B8" s="18" t="s">
        <v>10065</v>
      </c>
      <c r="C8" s="18" t="s">
        <v>10465</v>
      </c>
      <c r="D8" s="49" t="s">
        <v>9647</v>
      </c>
      <c r="E8" s="55" t="s">
        <v>9674</v>
      </c>
      <c r="F8" s="8" t="s">
        <v>9689</v>
      </c>
      <c r="G8" s="8" t="s">
        <v>9721</v>
      </c>
      <c r="H8" s="8" t="s">
        <v>9634</v>
      </c>
      <c r="I8" s="57">
        <v>48.4</v>
      </c>
      <c r="J8" s="57">
        <v>48.4</v>
      </c>
      <c r="K8" s="8" t="s">
        <v>10135</v>
      </c>
      <c r="L8" s="25" t="s">
        <v>10133</v>
      </c>
      <c r="M8" s="25" t="s">
        <v>9743</v>
      </c>
      <c r="N8" s="8" t="str">
        <f t="shared" si="0"/>
        <v>Sim</v>
      </c>
      <c r="O8" s="8">
        <v>0</v>
      </c>
      <c r="P8" s="8">
        <v>100</v>
      </c>
    </row>
    <row r="9" spans="1:16" ht="17.25" customHeight="1" x14ac:dyDescent="0.35">
      <c r="A9" s="70"/>
      <c r="B9" s="18" t="s">
        <v>10065</v>
      </c>
      <c r="C9" s="18" t="s">
        <v>10465</v>
      </c>
      <c r="D9" s="49" t="s">
        <v>9648</v>
      </c>
      <c r="E9" s="55" t="s">
        <v>9675</v>
      </c>
      <c r="F9" s="8" t="s">
        <v>9689</v>
      </c>
      <c r="G9" s="8" t="s">
        <v>9721</v>
      </c>
      <c r="H9" s="8" t="s">
        <v>9634</v>
      </c>
      <c r="I9" s="57">
        <v>3</v>
      </c>
      <c r="J9" s="57">
        <v>3</v>
      </c>
      <c r="K9" s="8" t="s">
        <v>10135</v>
      </c>
      <c r="L9" s="25" t="s">
        <v>10133</v>
      </c>
      <c r="M9" s="25" t="s">
        <v>9744</v>
      </c>
      <c r="N9" s="8" t="str">
        <f t="shared" si="0"/>
        <v>Sim</v>
      </c>
      <c r="O9" s="8">
        <v>0</v>
      </c>
      <c r="P9" s="8">
        <v>100</v>
      </c>
    </row>
    <row r="10" spans="1:16" ht="17.25" customHeight="1" x14ac:dyDescent="0.35">
      <c r="A10" s="70"/>
      <c r="B10" s="18" t="s">
        <v>10065</v>
      </c>
      <c r="C10" s="18" t="s">
        <v>10465</v>
      </c>
      <c r="D10" s="49" t="s">
        <v>9649</v>
      </c>
      <c r="E10" s="55" t="s">
        <v>9676</v>
      </c>
      <c r="F10" s="8" t="s">
        <v>9689</v>
      </c>
      <c r="G10" s="8" t="s">
        <v>9721</v>
      </c>
      <c r="H10" s="8" t="s">
        <v>9634</v>
      </c>
      <c r="I10" s="57">
        <v>13.1</v>
      </c>
      <c r="J10" s="57">
        <v>13.1</v>
      </c>
      <c r="K10" s="8" t="s">
        <v>10135</v>
      </c>
      <c r="L10" s="25" t="s">
        <v>10133</v>
      </c>
      <c r="M10" s="25" t="s">
        <v>9745</v>
      </c>
      <c r="N10" s="8" t="str">
        <f t="shared" si="0"/>
        <v>Sim</v>
      </c>
      <c r="O10" s="8">
        <v>0</v>
      </c>
      <c r="P10" s="8">
        <v>100</v>
      </c>
    </row>
    <row r="11" spans="1:16" ht="17.25" customHeight="1" x14ac:dyDescent="0.35">
      <c r="A11" s="70"/>
      <c r="B11" s="18" t="s">
        <v>10065</v>
      </c>
      <c r="C11" s="18" t="s">
        <v>10465</v>
      </c>
      <c r="D11" s="49" t="s">
        <v>9650</v>
      </c>
      <c r="E11" s="55" t="s">
        <v>9677</v>
      </c>
      <c r="F11" s="8" t="s">
        <v>9689</v>
      </c>
      <c r="G11" s="8" t="s">
        <v>9721</v>
      </c>
      <c r="H11" s="8" t="s">
        <v>9634</v>
      </c>
      <c r="I11" s="57">
        <v>8.9</v>
      </c>
      <c r="J11" s="57">
        <v>8.9</v>
      </c>
      <c r="K11" s="8" t="s">
        <v>10135</v>
      </c>
      <c r="L11" s="25" t="s">
        <v>10133</v>
      </c>
      <c r="M11" s="25" t="s">
        <v>9746</v>
      </c>
      <c r="N11" s="8" t="str">
        <f t="shared" si="0"/>
        <v>Sim</v>
      </c>
      <c r="O11" s="8">
        <v>0</v>
      </c>
      <c r="P11" s="8">
        <v>100</v>
      </c>
    </row>
    <row r="12" spans="1:16" ht="17.25" customHeight="1" x14ac:dyDescent="0.35">
      <c r="A12" s="70"/>
      <c r="B12" s="18" t="s">
        <v>10065</v>
      </c>
      <c r="C12" s="18" t="s">
        <v>10465</v>
      </c>
      <c r="D12" s="49" t="s">
        <v>9651</v>
      </c>
      <c r="E12" s="55" t="s">
        <v>9678</v>
      </c>
      <c r="F12" s="8" t="s">
        <v>9689</v>
      </c>
      <c r="G12" s="8" t="s">
        <v>9721</v>
      </c>
      <c r="H12" s="8" t="s">
        <v>9634</v>
      </c>
      <c r="I12" s="57">
        <v>4.5999999999999996</v>
      </c>
      <c r="J12" s="57">
        <v>4.5999999999999996</v>
      </c>
      <c r="K12" s="8" t="s">
        <v>10135</v>
      </c>
      <c r="L12" s="25" t="s">
        <v>10133</v>
      </c>
      <c r="M12" s="25" t="s">
        <v>9747</v>
      </c>
      <c r="N12" s="8" t="str">
        <f t="shared" si="0"/>
        <v>Sim</v>
      </c>
      <c r="O12" s="8">
        <v>0</v>
      </c>
      <c r="P12" s="8">
        <v>100</v>
      </c>
    </row>
    <row r="13" spans="1:16" ht="17.25" customHeight="1" x14ac:dyDescent="0.35">
      <c r="A13" s="70"/>
      <c r="B13" s="18" t="s">
        <v>10065</v>
      </c>
      <c r="C13" s="18" t="s">
        <v>10465</v>
      </c>
      <c r="D13" s="49" t="s">
        <v>9652</v>
      </c>
      <c r="E13" s="55" t="s">
        <v>9679</v>
      </c>
      <c r="F13" s="8" t="s">
        <v>9689</v>
      </c>
      <c r="G13" s="8" t="s">
        <v>9721</v>
      </c>
      <c r="H13" s="8" t="s">
        <v>9634</v>
      </c>
      <c r="I13" s="57">
        <v>2.4</v>
      </c>
      <c r="J13" s="57">
        <v>2.4</v>
      </c>
      <c r="K13" s="8" t="s">
        <v>10135</v>
      </c>
      <c r="L13" s="25" t="s">
        <v>10133</v>
      </c>
      <c r="M13" s="25" t="s">
        <v>9748</v>
      </c>
      <c r="N13" s="8" t="str">
        <f t="shared" si="0"/>
        <v>Sim</v>
      </c>
      <c r="O13" s="8">
        <v>0</v>
      </c>
      <c r="P13" s="8">
        <v>100</v>
      </c>
    </row>
    <row r="14" spans="1:16" ht="17.25" customHeight="1" x14ac:dyDescent="0.35">
      <c r="A14" s="70"/>
      <c r="B14" s="18" t="s">
        <v>10065</v>
      </c>
      <c r="C14" s="18" t="s">
        <v>10465</v>
      </c>
      <c r="D14" s="49" t="s">
        <v>9653</v>
      </c>
      <c r="E14" s="55" t="s">
        <v>9680</v>
      </c>
      <c r="F14" s="8" t="s">
        <v>9689</v>
      </c>
      <c r="G14" s="8" t="s">
        <v>9721</v>
      </c>
      <c r="H14" s="8" t="s">
        <v>9634</v>
      </c>
      <c r="I14" s="57">
        <v>2.2999999999999998</v>
      </c>
      <c r="J14" s="57">
        <v>2.2999999999999998</v>
      </c>
      <c r="K14" s="8" t="s">
        <v>10135</v>
      </c>
      <c r="L14" s="25" t="s">
        <v>10133</v>
      </c>
      <c r="M14" s="25" t="s">
        <v>9749</v>
      </c>
      <c r="N14" s="8" t="str">
        <f t="shared" si="0"/>
        <v>Sim</v>
      </c>
      <c r="O14" s="8">
        <v>0</v>
      </c>
      <c r="P14" s="8">
        <v>100</v>
      </c>
    </row>
    <row r="15" spans="1:16" ht="17.25" customHeight="1" x14ac:dyDescent="0.35">
      <c r="A15" s="70"/>
      <c r="B15" s="18" t="s">
        <v>10065</v>
      </c>
      <c r="C15" s="18" t="s">
        <v>10465</v>
      </c>
      <c r="D15" s="49" t="s">
        <v>9654</v>
      </c>
      <c r="E15" s="55" t="s">
        <v>9681</v>
      </c>
      <c r="F15" s="8" t="s">
        <v>9689</v>
      </c>
      <c r="G15" s="8" t="s">
        <v>9721</v>
      </c>
      <c r="H15" s="8" t="s">
        <v>9634</v>
      </c>
      <c r="I15" s="57">
        <v>0.6</v>
      </c>
      <c r="J15" s="57">
        <v>0.6</v>
      </c>
      <c r="K15" s="8" t="s">
        <v>10135</v>
      </c>
      <c r="L15" s="25" t="s">
        <v>10133</v>
      </c>
      <c r="M15" s="25" t="s">
        <v>9750</v>
      </c>
      <c r="N15" s="8" t="str">
        <f t="shared" si="0"/>
        <v>Sim</v>
      </c>
      <c r="O15" s="8">
        <v>0</v>
      </c>
      <c r="P15" s="8">
        <v>100</v>
      </c>
    </row>
    <row r="16" spans="1:16" ht="17.25" customHeight="1" x14ac:dyDescent="0.35">
      <c r="A16" s="70"/>
      <c r="B16" s="18" t="s">
        <v>10065</v>
      </c>
      <c r="C16" s="18" t="s">
        <v>10465</v>
      </c>
      <c r="D16" s="49" t="s">
        <v>9655</v>
      </c>
      <c r="E16" s="55" t="s">
        <v>9682</v>
      </c>
      <c r="F16" s="8" t="s">
        <v>9689</v>
      </c>
      <c r="G16" s="8" t="s">
        <v>9721</v>
      </c>
      <c r="H16" s="8" t="s">
        <v>9634</v>
      </c>
      <c r="I16" s="57">
        <v>2.6</v>
      </c>
      <c r="J16" s="57">
        <v>2.6</v>
      </c>
      <c r="K16" s="8" t="s">
        <v>10135</v>
      </c>
      <c r="L16" s="25" t="s">
        <v>10133</v>
      </c>
      <c r="M16" s="25" t="s">
        <v>9751</v>
      </c>
      <c r="N16" s="8" t="str">
        <f t="shared" si="0"/>
        <v>Sim</v>
      </c>
      <c r="O16" s="8">
        <v>0</v>
      </c>
      <c r="P16" s="8">
        <v>100</v>
      </c>
    </row>
    <row r="17" spans="1:16" ht="17.25" customHeight="1" x14ac:dyDescent="0.35">
      <c r="A17" s="70"/>
      <c r="B17" s="18" t="s">
        <v>10065</v>
      </c>
      <c r="C17" s="18" t="s">
        <v>10465</v>
      </c>
      <c r="D17" s="49" t="s">
        <v>9656</v>
      </c>
      <c r="E17" s="55" t="s">
        <v>9683</v>
      </c>
      <c r="F17" s="8" t="s">
        <v>9689</v>
      </c>
      <c r="G17" s="8" t="s">
        <v>9721</v>
      </c>
      <c r="H17" s="8" t="s">
        <v>9634</v>
      </c>
      <c r="I17" s="57">
        <v>0.7</v>
      </c>
      <c r="J17" s="57">
        <v>0.7</v>
      </c>
      <c r="K17" s="8" t="s">
        <v>10135</v>
      </c>
      <c r="L17" s="25" t="s">
        <v>10133</v>
      </c>
      <c r="M17" s="25" t="s">
        <v>9752</v>
      </c>
      <c r="N17" s="8" t="str">
        <f t="shared" si="0"/>
        <v>Sim</v>
      </c>
      <c r="O17" s="8">
        <v>0</v>
      </c>
      <c r="P17" s="8">
        <v>100</v>
      </c>
    </row>
    <row r="18" spans="1:16" ht="17.25" customHeight="1" x14ac:dyDescent="0.35">
      <c r="A18" s="70"/>
      <c r="B18" s="18" t="s">
        <v>10065</v>
      </c>
      <c r="C18" s="18" t="s">
        <v>10465</v>
      </c>
      <c r="D18" s="49" t="s">
        <v>9657</v>
      </c>
      <c r="E18" s="55" t="s">
        <v>9684</v>
      </c>
      <c r="F18" s="8" t="s">
        <v>9689</v>
      </c>
      <c r="G18" s="8" t="s">
        <v>9721</v>
      </c>
      <c r="H18" s="8" t="s">
        <v>9634</v>
      </c>
      <c r="I18" s="57">
        <v>4</v>
      </c>
      <c r="J18" s="57">
        <v>4</v>
      </c>
      <c r="K18" s="8" t="s">
        <v>10135</v>
      </c>
      <c r="L18" s="25" t="s">
        <v>10133</v>
      </c>
      <c r="M18" s="25" t="s">
        <v>9753</v>
      </c>
      <c r="N18" s="8" t="str">
        <f t="shared" si="0"/>
        <v>Sim</v>
      </c>
      <c r="O18" s="8">
        <v>0</v>
      </c>
      <c r="P18" s="8">
        <v>100</v>
      </c>
    </row>
    <row r="19" spans="1:16" ht="17.25" customHeight="1" x14ac:dyDescent="0.35">
      <c r="A19" s="70"/>
      <c r="B19" s="18" t="s">
        <v>10065</v>
      </c>
      <c r="C19" s="18" t="s">
        <v>10465</v>
      </c>
      <c r="D19" s="49" t="s">
        <v>9658</v>
      </c>
      <c r="E19" s="55" t="s">
        <v>9685</v>
      </c>
      <c r="F19" s="8" t="s">
        <v>9689</v>
      </c>
      <c r="G19" s="8" t="s">
        <v>9721</v>
      </c>
      <c r="H19" s="8" t="s">
        <v>9634</v>
      </c>
      <c r="I19" s="57">
        <v>4.7</v>
      </c>
      <c r="J19" s="57">
        <v>4.7</v>
      </c>
      <c r="K19" s="8" t="s">
        <v>10135</v>
      </c>
      <c r="L19" s="25" t="s">
        <v>10133</v>
      </c>
      <c r="M19" s="25" t="s">
        <v>9754</v>
      </c>
      <c r="N19" s="8" t="str">
        <f t="shared" si="0"/>
        <v>Sim</v>
      </c>
      <c r="O19" s="8">
        <v>0</v>
      </c>
      <c r="P19" s="8">
        <v>100</v>
      </c>
    </row>
    <row r="20" spans="1:16" ht="17.25" customHeight="1" x14ac:dyDescent="0.35">
      <c r="A20" s="70"/>
      <c r="B20" s="18" t="s">
        <v>10065</v>
      </c>
      <c r="C20" s="18" t="s">
        <v>10465</v>
      </c>
      <c r="D20" s="49" t="s">
        <v>9659</v>
      </c>
      <c r="E20" s="55" t="s">
        <v>9686</v>
      </c>
      <c r="F20" s="8" t="s">
        <v>9689</v>
      </c>
      <c r="G20" s="8" t="s">
        <v>9721</v>
      </c>
      <c r="H20" s="8" t="s">
        <v>9634</v>
      </c>
      <c r="I20" s="57">
        <v>0</v>
      </c>
      <c r="J20" s="57">
        <v>0</v>
      </c>
      <c r="K20" s="8" t="s">
        <v>10135</v>
      </c>
      <c r="L20" s="25" t="s">
        <v>10133</v>
      </c>
      <c r="M20" s="25" t="s">
        <v>9755</v>
      </c>
      <c r="N20" s="8" t="str">
        <f t="shared" si="0"/>
        <v>Sim</v>
      </c>
      <c r="O20" s="8">
        <v>0</v>
      </c>
      <c r="P20" s="8">
        <v>100</v>
      </c>
    </row>
    <row r="21" spans="1:16" ht="17.25" customHeight="1" x14ac:dyDescent="0.35">
      <c r="A21" s="70"/>
      <c r="B21" s="18" t="s">
        <v>10065</v>
      </c>
      <c r="C21" s="18" t="s">
        <v>10465</v>
      </c>
      <c r="D21" s="49" t="s">
        <v>9660</v>
      </c>
      <c r="E21" s="41" t="s">
        <v>9687</v>
      </c>
      <c r="F21" s="8" t="s">
        <v>9689</v>
      </c>
      <c r="G21" s="8" t="s">
        <v>9721</v>
      </c>
      <c r="H21" s="8" t="s">
        <v>9634</v>
      </c>
      <c r="I21" s="57">
        <v>4.7</v>
      </c>
      <c r="J21" s="57">
        <v>4.7</v>
      </c>
      <c r="K21" s="8" t="s">
        <v>10135</v>
      </c>
      <c r="L21" s="25" t="s">
        <v>10133</v>
      </c>
      <c r="M21" s="25" t="s">
        <v>9756</v>
      </c>
      <c r="N21" s="8" t="str">
        <f t="shared" si="0"/>
        <v>Sim</v>
      </c>
      <c r="O21" s="8">
        <v>0</v>
      </c>
      <c r="P21" s="8">
        <v>100</v>
      </c>
    </row>
    <row r="22" spans="1:16" ht="17.25" customHeight="1" x14ac:dyDescent="0.35">
      <c r="A22" s="47"/>
      <c r="B22" s="18" t="s">
        <v>10065</v>
      </c>
      <c r="C22" s="18" t="s">
        <v>10465</v>
      </c>
      <c r="D22" s="49" t="s">
        <v>10487</v>
      </c>
      <c r="E22" s="41" t="s">
        <v>10488</v>
      </c>
      <c r="F22" s="8" t="s">
        <v>9689</v>
      </c>
      <c r="G22" s="8" t="s">
        <v>9721</v>
      </c>
      <c r="H22" s="8" t="s">
        <v>9634</v>
      </c>
      <c r="I22" s="57">
        <v>100</v>
      </c>
      <c r="J22" s="57">
        <v>100</v>
      </c>
      <c r="K22" s="8" t="s">
        <v>9782</v>
      </c>
      <c r="L22" s="25" t="s">
        <v>9782</v>
      </c>
      <c r="M22" s="25" t="s">
        <v>9782</v>
      </c>
      <c r="N22" s="8" t="str">
        <f t="shared" si="0"/>
        <v>Sim</v>
      </c>
      <c r="O22" s="8">
        <v>100</v>
      </c>
      <c r="P22" s="8">
        <v>100</v>
      </c>
    </row>
    <row r="23" spans="1:16" ht="17.25" customHeight="1" x14ac:dyDescent="0.35">
      <c r="A23" s="70" t="s">
        <v>9699</v>
      </c>
      <c r="B23" s="18" t="s">
        <v>10065</v>
      </c>
      <c r="C23" s="18" t="s">
        <v>10467</v>
      </c>
      <c r="D23" s="49" t="s">
        <v>9691</v>
      </c>
      <c r="E23" s="55" t="s">
        <v>9705</v>
      </c>
      <c r="F23" s="8" t="s">
        <v>9689</v>
      </c>
      <c r="G23" s="8" t="s">
        <v>9721</v>
      </c>
      <c r="H23" s="8" t="s">
        <v>9634</v>
      </c>
      <c r="I23" s="57">
        <v>50</v>
      </c>
      <c r="J23" s="57">
        <v>30</v>
      </c>
      <c r="K23" s="57" t="s">
        <v>9782</v>
      </c>
      <c r="L23" s="57" t="s">
        <v>9782</v>
      </c>
      <c r="M23" s="57" t="s">
        <v>9782</v>
      </c>
      <c r="N23" s="8" t="str">
        <f t="shared" si="0"/>
        <v>Sim</v>
      </c>
      <c r="O23" s="25">
        <v>20</v>
      </c>
      <c r="P23" s="25">
        <v>80</v>
      </c>
    </row>
    <row r="24" spans="1:16" ht="17.25" customHeight="1" x14ac:dyDescent="0.35">
      <c r="A24" s="70"/>
      <c r="B24" s="18" t="s">
        <v>10065</v>
      </c>
      <c r="C24" s="18" t="s">
        <v>10467</v>
      </c>
      <c r="D24" s="49" t="s">
        <v>9692</v>
      </c>
      <c r="E24" s="55" t="s">
        <v>9706</v>
      </c>
      <c r="F24" s="8" t="s">
        <v>9689</v>
      </c>
      <c r="G24" s="8" t="s">
        <v>9721</v>
      </c>
      <c r="H24" s="8" t="s">
        <v>10146</v>
      </c>
      <c r="I24" s="57">
        <v>35</v>
      </c>
      <c r="J24" s="57">
        <v>30</v>
      </c>
      <c r="K24" s="8" t="s">
        <v>10135</v>
      </c>
      <c r="L24" s="25" t="s">
        <v>10133</v>
      </c>
      <c r="M24" s="25" t="s">
        <v>10004</v>
      </c>
      <c r="N24" s="8" t="str">
        <f t="shared" si="0"/>
        <v>Sim</v>
      </c>
      <c r="O24" s="25">
        <v>20</v>
      </c>
      <c r="P24" s="25">
        <v>35</v>
      </c>
    </row>
    <row r="25" spans="1:16" ht="17.25" customHeight="1" x14ac:dyDescent="0.35">
      <c r="A25" s="70"/>
      <c r="B25" s="18" t="s">
        <v>10065</v>
      </c>
      <c r="C25" s="18" t="s">
        <v>10467</v>
      </c>
      <c r="D25" s="49" t="s">
        <v>9693</v>
      </c>
      <c r="E25" s="55" t="s">
        <v>9707</v>
      </c>
      <c r="F25" s="8" t="s">
        <v>9689</v>
      </c>
      <c r="G25" s="8" t="s">
        <v>9721</v>
      </c>
      <c r="H25" s="8" t="s">
        <v>9634</v>
      </c>
      <c r="I25" s="57">
        <v>25</v>
      </c>
      <c r="J25" s="57">
        <v>20</v>
      </c>
      <c r="K25" s="8" t="s">
        <v>10135</v>
      </c>
      <c r="L25" s="25" t="s">
        <v>10133</v>
      </c>
      <c r="M25" s="25" t="s">
        <v>10005</v>
      </c>
      <c r="N25" s="8" t="str">
        <f t="shared" si="0"/>
        <v>Sim</v>
      </c>
      <c r="O25" s="25">
        <v>15</v>
      </c>
      <c r="P25" s="25">
        <v>40</v>
      </c>
    </row>
    <row r="26" spans="1:16" ht="17.25" customHeight="1" x14ac:dyDescent="0.35">
      <c r="A26" s="70"/>
      <c r="B26" s="18" t="s">
        <v>10065</v>
      </c>
      <c r="C26" s="18" t="s">
        <v>10467</v>
      </c>
      <c r="D26" s="58" t="s">
        <v>10129</v>
      </c>
      <c r="E26" s="55" t="s">
        <v>10147</v>
      </c>
      <c r="F26" s="8" t="s">
        <v>9689</v>
      </c>
      <c r="G26" s="8" t="s">
        <v>9721</v>
      </c>
      <c r="H26" s="8" t="s">
        <v>10131</v>
      </c>
      <c r="I26" s="57">
        <v>200</v>
      </c>
      <c r="J26" s="57">
        <v>100</v>
      </c>
      <c r="K26" s="57" t="s">
        <v>10135</v>
      </c>
      <c r="L26" s="25" t="s">
        <v>10133</v>
      </c>
      <c r="M26" s="25" t="s">
        <v>10134</v>
      </c>
      <c r="N26" s="8" t="str">
        <f t="shared" si="0"/>
        <v>Sim</v>
      </c>
      <c r="O26" s="25">
        <v>75</v>
      </c>
      <c r="P26" s="25">
        <v>200</v>
      </c>
    </row>
    <row r="27" spans="1:16" ht="17.25" customHeight="1" x14ac:dyDescent="0.35">
      <c r="A27" s="70"/>
      <c r="B27" s="18" t="s">
        <v>10065</v>
      </c>
      <c r="C27" s="18" t="s">
        <v>10467</v>
      </c>
      <c r="D27" s="58" t="s">
        <v>10148</v>
      </c>
      <c r="E27" s="55" t="s">
        <v>10151</v>
      </c>
      <c r="F27" s="8" t="s">
        <v>9689</v>
      </c>
      <c r="G27" s="8" t="s">
        <v>9721</v>
      </c>
      <c r="H27" s="8" t="s">
        <v>10132</v>
      </c>
      <c r="I27" s="57">
        <v>165</v>
      </c>
      <c r="J27" s="57">
        <v>200</v>
      </c>
      <c r="K27" s="57" t="s">
        <v>9782</v>
      </c>
      <c r="L27" s="25" t="s">
        <v>9782</v>
      </c>
      <c r="M27" s="25" t="s">
        <v>9782</v>
      </c>
      <c r="N27" s="8" t="str">
        <f t="shared" si="0"/>
        <v>Sim</v>
      </c>
      <c r="O27" s="25">
        <v>100</v>
      </c>
      <c r="P27" s="25">
        <v>300</v>
      </c>
    </row>
    <row r="28" spans="1:16" ht="17.25" customHeight="1" x14ac:dyDescent="0.35">
      <c r="A28" s="70"/>
      <c r="B28" s="18" t="s">
        <v>10065</v>
      </c>
      <c r="C28" s="18" t="s">
        <v>10467</v>
      </c>
      <c r="D28" s="58" t="s">
        <v>10130</v>
      </c>
      <c r="E28" s="55" t="s">
        <v>10150</v>
      </c>
      <c r="F28" s="8" t="s">
        <v>9689</v>
      </c>
      <c r="G28" s="8" t="s">
        <v>9721</v>
      </c>
      <c r="H28" s="8" t="s">
        <v>9634</v>
      </c>
      <c r="I28" s="57">
        <v>2.5</v>
      </c>
      <c r="J28" s="57">
        <v>2.5</v>
      </c>
      <c r="K28" s="25" t="s">
        <v>9782</v>
      </c>
      <c r="L28" s="25" t="s">
        <v>9782</v>
      </c>
      <c r="M28" s="25" t="s">
        <v>9782</v>
      </c>
      <c r="N28" s="8" t="str">
        <f t="shared" si="0"/>
        <v>Sim</v>
      </c>
      <c r="O28" s="25">
        <v>0</v>
      </c>
      <c r="P28" s="25">
        <v>5</v>
      </c>
    </row>
    <row r="29" spans="1:16" ht="17.25" customHeight="1" x14ac:dyDescent="0.35">
      <c r="A29" s="70"/>
      <c r="B29" s="18" t="s">
        <v>10065</v>
      </c>
      <c r="C29" s="18" t="s">
        <v>10467</v>
      </c>
      <c r="D29" s="49" t="s">
        <v>9694</v>
      </c>
      <c r="E29" s="55" t="s">
        <v>9993</v>
      </c>
      <c r="F29" s="8" t="s">
        <v>9689</v>
      </c>
      <c r="G29" s="8" t="s">
        <v>9721</v>
      </c>
      <c r="H29" s="8" t="s">
        <v>9700</v>
      </c>
      <c r="I29" s="57">
        <v>500</v>
      </c>
      <c r="J29" s="57">
        <v>300</v>
      </c>
      <c r="K29" s="8" t="s">
        <v>10135</v>
      </c>
      <c r="L29" s="25" t="s">
        <v>10133</v>
      </c>
      <c r="M29" s="25" t="s">
        <v>10006</v>
      </c>
      <c r="N29" s="8" t="str">
        <f t="shared" si="0"/>
        <v>Sim</v>
      </c>
      <c r="O29" s="25">
        <v>200</v>
      </c>
      <c r="P29" s="25">
        <v>500</v>
      </c>
    </row>
    <row r="30" spans="1:16" ht="17.25" customHeight="1" x14ac:dyDescent="0.35">
      <c r="A30" s="70"/>
      <c r="B30" s="18" t="s">
        <v>10065</v>
      </c>
      <c r="C30" s="18" t="s">
        <v>10467</v>
      </c>
      <c r="D30" s="49" t="s">
        <v>9695</v>
      </c>
      <c r="E30" s="60" t="s">
        <v>9708</v>
      </c>
      <c r="F30" s="8" t="s">
        <v>9689</v>
      </c>
      <c r="G30" s="8" t="s">
        <v>9722</v>
      </c>
      <c r="H30" s="8" t="s">
        <v>9634</v>
      </c>
      <c r="I30" s="57">
        <f>IFERROR(((I29-I27)+((I23/100)-(I28/100))*I26)/I29*100,"")</f>
        <v>86</v>
      </c>
      <c r="J30" s="57">
        <f>(((J29-J27)+((J23/100)-(J28/100))*J26)/J29)*100</f>
        <v>42.5</v>
      </c>
      <c r="K30" s="8" t="s">
        <v>9782</v>
      </c>
      <c r="L30" s="25" t="s">
        <v>9782</v>
      </c>
      <c r="M30" s="25" t="s">
        <v>9782</v>
      </c>
      <c r="N30" s="8" t="str">
        <f t="shared" si="0"/>
        <v>Sim</v>
      </c>
      <c r="O30" s="25">
        <v>20</v>
      </c>
      <c r="P30" s="25">
        <v>90</v>
      </c>
    </row>
    <row r="31" spans="1:16" ht="17.25" customHeight="1" x14ac:dyDescent="0.35">
      <c r="A31" s="70" t="s">
        <v>9713</v>
      </c>
      <c r="B31" s="18" t="s">
        <v>10149</v>
      </c>
      <c r="C31" s="18" t="s">
        <v>10472</v>
      </c>
      <c r="D31" s="49" t="s">
        <v>10497</v>
      </c>
      <c r="E31" s="55" t="s">
        <v>9670</v>
      </c>
      <c r="F31" s="8" t="s">
        <v>9689</v>
      </c>
      <c r="G31" s="8" t="s">
        <v>9721</v>
      </c>
      <c r="H31" s="8" t="s">
        <v>9784</v>
      </c>
      <c r="I31" s="48">
        <v>1.24</v>
      </c>
      <c r="J31" s="56" t="s">
        <v>9782</v>
      </c>
      <c r="K31" s="8" t="s">
        <v>10135</v>
      </c>
      <c r="L31" s="25" t="s">
        <v>10133</v>
      </c>
      <c r="M31" s="25" t="s">
        <v>9715</v>
      </c>
      <c r="N31" s="8" t="str">
        <f t="shared" si="0"/>
        <v>Sim</v>
      </c>
      <c r="O31" s="25">
        <v>0.5</v>
      </c>
      <c r="P31" s="25">
        <v>2.5</v>
      </c>
    </row>
    <row r="32" spans="1:16" ht="17.25" customHeight="1" x14ac:dyDescent="0.35">
      <c r="A32" s="70"/>
      <c r="B32" s="18" t="s">
        <v>10149</v>
      </c>
      <c r="C32" s="18" t="s">
        <v>10472</v>
      </c>
      <c r="D32" s="49" t="s">
        <v>9638</v>
      </c>
      <c r="E32" s="55" t="s">
        <v>9671</v>
      </c>
      <c r="F32" s="8" t="s">
        <v>9689</v>
      </c>
      <c r="G32" s="8" t="s">
        <v>9721</v>
      </c>
      <c r="H32" s="8" t="s">
        <v>9785</v>
      </c>
      <c r="I32" s="48">
        <v>1</v>
      </c>
      <c r="J32" s="56" t="s">
        <v>9782</v>
      </c>
      <c r="K32" s="8" t="s">
        <v>10135</v>
      </c>
      <c r="L32" s="25" t="s">
        <v>10133</v>
      </c>
      <c r="M32" s="25" t="s">
        <v>9716</v>
      </c>
      <c r="N32" s="8" t="str">
        <f t="shared" si="0"/>
        <v>Sim</v>
      </c>
      <c r="O32" s="25">
        <v>0.5</v>
      </c>
      <c r="P32" s="25">
        <v>10</v>
      </c>
    </row>
    <row r="33" spans="1:16" ht="17.25" customHeight="1" x14ac:dyDescent="0.35">
      <c r="A33" s="70"/>
      <c r="B33" s="18" t="s">
        <v>10149</v>
      </c>
      <c r="C33" s="18" t="s">
        <v>10472</v>
      </c>
      <c r="D33" s="49" t="s">
        <v>9995</v>
      </c>
      <c r="E33" s="55" t="s">
        <v>9672</v>
      </c>
      <c r="F33" s="8" t="s">
        <v>9689</v>
      </c>
      <c r="G33" s="8" t="s">
        <v>9721</v>
      </c>
      <c r="H33" s="8" t="s">
        <v>9634</v>
      </c>
      <c r="I33" s="48">
        <v>75</v>
      </c>
      <c r="J33" s="56" t="s">
        <v>9782</v>
      </c>
      <c r="K33" s="8" t="s">
        <v>10135</v>
      </c>
      <c r="L33" s="25" t="s">
        <v>10133</v>
      </c>
      <c r="M33" s="25" t="s">
        <v>9717</v>
      </c>
      <c r="N33" s="8" t="str">
        <f t="shared" si="0"/>
        <v>Sim</v>
      </c>
      <c r="O33" s="25">
        <v>0</v>
      </c>
      <c r="P33" s="25">
        <v>100</v>
      </c>
    </row>
    <row r="34" spans="1:16" ht="17.25" customHeight="1" x14ac:dyDescent="0.35">
      <c r="A34" s="70"/>
      <c r="B34" s="18" t="s">
        <v>10149</v>
      </c>
      <c r="C34" s="18" t="s">
        <v>10511</v>
      </c>
      <c r="D34" s="49" t="s">
        <v>10512</v>
      </c>
      <c r="E34" s="55" t="s">
        <v>10513</v>
      </c>
      <c r="F34" s="8" t="s">
        <v>9643</v>
      </c>
      <c r="G34" s="8" t="s">
        <v>9721</v>
      </c>
      <c r="H34" s="8" t="s">
        <v>9690</v>
      </c>
      <c r="I34" s="25" t="s">
        <v>9722</v>
      </c>
      <c r="J34" s="59" t="s">
        <v>9721</v>
      </c>
      <c r="K34" s="25" t="s">
        <v>9782</v>
      </c>
      <c r="L34" s="25" t="s">
        <v>9782</v>
      </c>
      <c r="M34" s="25" t="s">
        <v>9782</v>
      </c>
      <c r="N34" s="8" t="str">
        <f t="shared" si="0"/>
        <v>Sim</v>
      </c>
      <c r="O34" s="25" t="s">
        <v>9782</v>
      </c>
      <c r="P34" s="25" t="s">
        <v>9782</v>
      </c>
    </row>
    <row r="35" spans="1:16" ht="17.25" customHeight="1" x14ac:dyDescent="0.35">
      <c r="A35" s="70"/>
      <c r="B35" s="18" t="s">
        <v>10514</v>
      </c>
      <c r="C35" s="18" t="s">
        <v>10511</v>
      </c>
      <c r="D35" s="49" t="s">
        <v>10515</v>
      </c>
      <c r="E35" s="55" t="s">
        <v>10516</v>
      </c>
      <c r="F35" s="8" t="s">
        <v>9643</v>
      </c>
      <c r="G35" s="8" t="s">
        <v>9721</v>
      </c>
      <c r="H35" s="8" t="s">
        <v>9690</v>
      </c>
      <c r="I35" s="25" t="s">
        <v>9722</v>
      </c>
      <c r="J35" s="59" t="s">
        <v>9721</v>
      </c>
      <c r="K35" s="25" t="s">
        <v>9782</v>
      </c>
      <c r="L35" s="25" t="s">
        <v>9782</v>
      </c>
      <c r="M35" s="25" t="s">
        <v>9782</v>
      </c>
      <c r="N35" s="8" t="str">
        <f t="shared" si="0"/>
        <v>Sim</v>
      </c>
      <c r="O35" s="25" t="s">
        <v>9782</v>
      </c>
      <c r="P35" s="25" t="s">
        <v>9782</v>
      </c>
    </row>
    <row r="36" spans="1:16" ht="17.25" customHeight="1" x14ac:dyDescent="0.35">
      <c r="A36" s="70" t="s">
        <v>10140</v>
      </c>
      <c r="B36" s="25" t="s">
        <v>10149</v>
      </c>
      <c r="C36" s="25" t="s">
        <v>10468</v>
      </c>
      <c r="D36" s="58" t="s">
        <v>10141</v>
      </c>
      <c r="E36" s="41" t="s">
        <v>10143</v>
      </c>
      <c r="F36" s="25" t="s">
        <v>9689</v>
      </c>
      <c r="G36" s="25" t="s">
        <v>9721</v>
      </c>
      <c r="H36" s="25" t="s">
        <v>10145</v>
      </c>
      <c r="I36" s="25">
        <v>10</v>
      </c>
      <c r="J36" s="59">
        <v>10</v>
      </c>
      <c r="K36" s="25" t="s">
        <v>9782</v>
      </c>
      <c r="L36" s="25" t="s">
        <v>9782</v>
      </c>
      <c r="M36" s="25" t="s">
        <v>9782</v>
      </c>
      <c r="N36" s="8" t="str">
        <f t="shared" si="0"/>
        <v>Sim</v>
      </c>
      <c r="O36" s="25">
        <v>1</v>
      </c>
      <c r="P36" s="25">
        <v>13</v>
      </c>
    </row>
    <row r="37" spans="1:16" ht="17.25" customHeight="1" x14ac:dyDescent="0.35">
      <c r="A37" s="70"/>
      <c r="B37" s="25" t="s">
        <v>10149</v>
      </c>
      <c r="C37" s="25" t="s">
        <v>10468</v>
      </c>
      <c r="D37" s="58" t="s">
        <v>10142</v>
      </c>
      <c r="E37" s="41" t="s">
        <v>10144</v>
      </c>
      <c r="F37" s="25" t="s">
        <v>9689</v>
      </c>
      <c r="G37" s="25" t="s">
        <v>9721</v>
      </c>
      <c r="H37" s="25" t="s">
        <v>9789</v>
      </c>
      <c r="I37" s="25">
        <v>100</v>
      </c>
      <c r="J37" s="59">
        <v>0</v>
      </c>
      <c r="K37" s="25" t="s">
        <v>9782</v>
      </c>
      <c r="L37" s="25" t="s">
        <v>9782</v>
      </c>
      <c r="M37" s="25" t="s">
        <v>9782</v>
      </c>
      <c r="N37" s="8" t="str">
        <f t="shared" si="0"/>
        <v>Sim</v>
      </c>
      <c r="O37" s="25">
        <v>0</v>
      </c>
      <c r="P37" s="25">
        <v>500</v>
      </c>
    </row>
    <row r="38" spans="1:16" ht="17.25" customHeight="1" x14ac:dyDescent="0.35">
      <c r="A38" s="70"/>
      <c r="B38" s="18" t="s">
        <v>10149</v>
      </c>
      <c r="C38" s="18" t="s">
        <v>10468</v>
      </c>
      <c r="D38" s="58" t="s">
        <v>10137</v>
      </c>
      <c r="E38" s="41" t="s">
        <v>10138</v>
      </c>
      <c r="F38" s="25" t="s">
        <v>9643</v>
      </c>
      <c r="G38" s="25" t="s">
        <v>9721</v>
      </c>
      <c r="H38" s="25" t="s">
        <v>10139</v>
      </c>
      <c r="I38" s="25" t="s">
        <v>10519</v>
      </c>
      <c r="J38" s="59" t="s">
        <v>9782</v>
      </c>
      <c r="K38" s="25" t="s">
        <v>9782</v>
      </c>
      <c r="L38" s="25" t="s">
        <v>9782</v>
      </c>
      <c r="M38" s="25" t="s">
        <v>9782</v>
      </c>
      <c r="N38" s="8" t="str">
        <f t="shared" si="0"/>
        <v>Sim</v>
      </c>
      <c r="O38" s="25" t="s">
        <v>9782</v>
      </c>
      <c r="P38" s="25" t="s">
        <v>9782</v>
      </c>
    </row>
    <row r="39" spans="1:16" ht="17.25" customHeight="1" x14ac:dyDescent="0.35">
      <c r="A39" s="70"/>
      <c r="B39" s="18" t="s">
        <v>10149</v>
      </c>
      <c r="C39" s="18" t="s">
        <v>10511</v>
      </c>
      <c r="D39" s="58" t="s">
        <v>10485</v>
      </c>
      <c r="E39" s="41" t="s">
        <v>10486</v>
      </c>
      <c r="F39" s="25" t="s">
        <v>9643</v>
      </c>
      <c r="G39" s="25" t="s">
        <v>9721</v>
      </c>
      <c r="H39" s="25" t="s">
        <v>9690</v>
      </c>
      <c r="I39" s="25" t="s">
        <v>9722</v>
      </c>
      <c r="J39" s="59" t="s">
        <v>9721</v>
      </c>
      <c r="K39" s="25" t="s">
        <v>9782</v>
      </c>
      <c r="L39" s="25" t="s">
        <v>9782</v>
      </c>
      <c r="M39" s="25" t="s">
        <v>9782</v>
      </c>
      <c r="N39" s="8" t="str">
        <f t="shared" si="0"/>
        <v>Sim</v>
      </c>
      <c r="O39" s="25" t="s">
        <v>9782</v>
      </c>
      <c r="P39" s="25" t="s">
        <v>9782</v>
      </c>
    </row>
    <row r="40" spans="1:16" ht="17.25" customHeight="1" x14ac:dyDescent="0.4">
      <c r="A40" s="70" t="s">
        <v>10186</v>
      </c>
      <c r="B40" s="18" t="s">
        <v>10049</v>
      </c>
      <c r="C40" s="18" t="s">
        <v>10475</v>
      </c>
      <c r="D40" s="58" t="s">
        <v>10187</v>
      </c>
      <c r="E40" s="41" t="s">
        <v>10193</v>
      </c>
      <c r="F40" s="25" t="s">
        <v>9689</v>
      </c>
      <c r="G40" s="25" t="s">
        <v>9721</v>
      </c>
      <c r="H40" s="25" t="s">
        <v>10352</v>
      </c>
      <c r="I40" s="25">
        <v>100</v>
      </c>
      <c r="J40" s="59">
        <v>100</v>
      </c>
      <c r="K40" s="8" t="s">
        <v>10135</v>
      </c>
      <c r="L40" s="67" t="s">
        <v>10189</v>
      </c>
      <c r="M40" s="67" t="s">
        <v>10190</v>
      </c>
      <c r="N40" s="8" t="str">
        <f t="shared" si="0"/>
        <v>Sim</v>
      </c>
      <c r="O40" s="25">
        <v>20</v>
      </c>
      <c r="P40" s="25">
        <v>100</v>
      </c>
    </row>
    <row r="41" spans="1:16" ht="17.25" customHeight="1" x14ac:dyDescent="0.4">
      <c r="A41" s="70"/>
      <c r="B41" s="18" t="s">
        <v>10049</v>
      </c>
      <c r="C41" s="18" t="s">
        <v>10475</v>
      </c>
      <c r="D41" s="58" t="s">
        <v>10188</v>
      </c>
      <c r="E41" s="41" t="s">
        <v>10192</v>
      </c>
      <c r="F41" s="25" t="s">
        <v>9689</v>
      </c>
      <c r="G41" s="25" t="s">
        <v>9721</v>
      </c>
      <c r="H41" s="25" t="s">
        <v>10352</v>
      </c>
      <c r="I41" s="25">
        <v>25</v>
      </c>
      <c r="J41" s="59">
        <v>25</v>
      </c>
      <c r="K41" s="8" t="s">
        <v>10135</v>
      </c>
      <c r="L41" s="67" t="s">
        <v>10353</v>
      </c>
      <c r="M41" s="67" t="s">
        <v>10191</v>
      </c>
      <c r="N41" s="8" t="str">
        <f t="shared" si="0"/>
        <v>Sim</v>
      </c>
      <c r="O41" s="25">
        <v>5</v>
      </c>
      <c r="P41" s="25">
        <v>50</v>
      </c>
    </row>
    <row r="42" spans="1:16" ht="17.25" customHeight="1" x14ac:dyDescent="0.35">
      <c r="A42" s="70" t="s">
        <v>9734</v>
      </c>
      <c r="B42" s="18" t="s">
        <v>10049</v>
      </c>
      <c r="C42" s="18" t="s">
        <v>10469</v>
      </c>
      <c r="D42" s="58" t="s">
        <v>9724</v>
      </c>
      <c r="E42" s="60" t="s">
        <v>10180</v>
      </c>
      <c r="F42" s="8" t="s">
        <v>9689</v>
      </c>
      <c r="G42" s="8" t="s">
        <v>9721</v>
      </c>
      <c r="H42" s="25" t="s">
        <v>9735</v>
      </c>
      <c r="I42" s="57">
        <v>6</v>
      </c>
      <c r="J42" s="57">
        <v>6</v>
      </c>
      <c r="K42" s="8" t="s">
        <v>10135</v>
      </c>
      <c r="L42" s="25" t="s">
        <v>10133</v>
      </c>
      <c r="M42" s="25" t="s">
        <v>9738</v>
      </c>
      <c r="N42" s="8" t="str">
        <f t="shared" si="0"/>
        <v>Sim</v>
      </c>
      <c r="O42" s="25">
        <v>1</v>
      </c>
      <c r="P42" s="25">
        <v>10</v>
      </c>
    </row>
    <row r="43" spans="1:16" ht="17.25" customHeight="1" x14ac:dyDescent="0.35">
      <c r="A43" s="70"/>
      <c r="B43" s="18" t="s">
        <v>10049</v>
      </c>
      <c r="C43" s="18" t="s">
        <v>10469</v>
      </c>
      <c r="D43" s="58" t="s">
        <v>9725</v>
      </c>
      <c r="E43" s="60" t="s">
        <v>10181</v>
      </c>
      <c r="F43" s="8" t="s">
        <v>9689</v>
      </c>
      <c r="G43" s="8" t="s">
        <v>9721</v>
      </c>
      <c r="H43" s="25" t="s">
        <v>10309</v>
      </c>
      <c r="I43" s="57">
        <v>5.5</v>
      </c>
      <c r="J43" s="57">
        <v>5.5</v>
      </c>
      <c r="K43" s="8" t="s">
        <v>10135</v>
      </c>
      <c r="L43" s="25" t="s">
        <v>10133</v>
      </c>
      <c r="M43" s="25" t="s">
        <v>9739</v>
      </c>
      <c r="N43" s="8" t="str">
        <f t="shared" si="0"/>
        <v>Sim</v>
      </c>
      <c r="O43" s="25">
        <v>1</v>
      </c>
      <c r="P43" s="25">
        <v>10</v>
      </c>
    </row>
    <row r="44" spans="1:16" ht="17.25" customHeight="1" x14ac:dyDescent="0.35">
      <c r="A44" s="70"/>
      <c r="B44" s="18" t="s">
        <v>10049</v>
      </c>
      <c r="C44" s="18" t="s">
        <v>10469</v>
      </c>
      <c r="D44" s="58" t="s">
        <v>9726</v>
      </c>
      <c r="E44" s="60" t="s">
        <v>10321</v>
      </c>
      <c r="F44" s="8" t="s">
        <v>9689</v>
      </c>
      <c r="G44" s="8" t="s">
        <v>9721</v>
      </c>
      <c r="H44" s="25" t="s">
        <v>9634</v>
      </c>
      <c r="I44" s="57">
        <v>40</v>
      </c>
      <c r="J44" s="57">
        <v>40</v>
      </c>
      <c r="K44" s="8" t="s">
        <v>10135</v>
      </c>
      <c r="L44" s="25" t="s">
        <v>10133</v>
      </c>
      <c r="M44" s="25" t="s">
        <v>9740</v>
      </c>
      <c r="N44" s="8" t="str">
        <f t="shared" si="0"/>
        <v>Sim</v>
      </c>
      <c r="O44" s="25">
        <v>10</v>
      </c>
      <c r="P44" s="25">
        <v>60</v>
      </c>
    </row>
    <row r="45" spans="1:16" ht="17.25" customHeight="1" x14ac:dyDescent="0.35">
      <c r="A45" s="70"/>
      <c r="B45" s="18" t="s">
        <v>10049</v>
      </c>
      <c r="C45" s="18" t="s">
        <v>10469</v>
      </c>
      <c r="D45" s="58" t="s">
        <v>9727</v>
      </c>
      <c r="E45" s="60" t="s">
        <v>10183</v>
      </c>
      <c r="F45" s="8" t="s">
        <v>9689</v>
      </c>
      <c r="G45" s="8" t="s">
        <v>9721</v>
      </c>
      <c r="H45" s="25" t="s">
        <v>9736</v>
      </c>
      <c r="I45" s="57">
        <v>0</v>
      </c>
      <c r="J45" s="57">
        <v>0</v>
      </c>
      <c r="K45" s="8" t="s">
        <v>10135</v>
      </c>
      <c r="L45" s="25" t="s">
        <v>10133</v>
      </c>
      <c r="M45" s="25" t="s">
        <v>9741</v>
      </c>
      <c r="N45" s="8" t="str">
        <f t="shared" si="0"/>
        <v>Sim</v>
      </c>
      <c r="O45" s="25">
        <v>0</v>
      </c>
      <c r="P45" s="25">
        <v>1000</v>
      </c>
    </row>
    <row r="46" spans="1:16" ht="17.25" customHeight="1" x14ac:dyDescent="0.35">
      <c r="A46" s="70"/>
      <c r="B46" s="18" t="s">
        <v>10049</v>
      </c>
      <c r="C46" s="18" t="s">
        <v>10469</v>
      </c>
      <c r="D46" s="58" t="s">
        <v>9728</v>
      </c>
      <c r="E46" s="60" t="s">
        <v>10184</v>
      </c>
      <c r="F46" s="8" t="s">
        <v>9689</v>
      </c>
      <c r="G46" s="8" t="s">
        <v>9721</v>
      </c>
      <c r="H46" s="25" t="s">
        <v>9736</v>
      </c>
      <c r="I46" s="57">
        <v>25</v>
      </c>
      <c r="J46" s="57">
        <v>25</v>
      </c>
      <c r="K46" s="8" t="s">
        <v>10135</v>
      </c>
      <c r="L46" s="25" t="s">
        <v>10133</v>
      </c>
      <c r="M46" s="25" t="s">
        <v>9715</v>
      </c>
      <c r="N46" s="8" t="str">
        <f t="shared" si="0"/>
        <v>Sim</v>
      </c>
      <c r="O46" s="25">
        <v>0</v>
      </c>
      <c r="P46" s="25">
        <v>100</v>
      </c>
    </row>
    <row r="47" spans="1:16" ht="17.25" customHeight="1" x14ac:dyDescent="0.35">
      <c r="A47" s="70"/>
      <c r="B47" s="18" t="s">
        <v>10049</v>
      </c>
      <c r="C47" s="18" t="s">
        <v>10469</v>
      </c>
      <c r="D47" s="58" t="s">
        <v>9729</v>
      </c>
      <c r="E47" s="60" t="s">
        <v>10185</v>
      </c>
      <c r="F47" s="8" t="s">
        <v>9689</v>
      </c>
      <c r="G47" s="8" t="s">
        <v>9721</v>
      </c>
      <c r="H47" s="25" t="s">
        <v>9736</v>
      </c>
      <c r="I47" s="57">
        <v>500</v>
      </c>
      <c r="J47" s="57">
        <v>500</v>
      </c>
      <c r="K47" s="8" t="s">
        <v>10135</v>
      </c>
      <c r="L47" s="25" t="s">
        <v>10133</v>
      </c>
      <c r="M47" s="25" t="s">
        <v>9716</v>
      </c>
      <c r="N47" s="8" t="str">
        <f t="shared" si="0"/>
        <v>Sim</v>
      </c>
      <c r="O47" s="25">
        <v>0</v>
      </c>
      <c r="P47" s="25">
        <v>5000</v>
      </c>
    </row>
    <row r="48" spans="1:16" ht="17.25" customHeight="1" x14ac:dyDescent="0.35">
      <c r="A48" s="70"/>
      <c r="B48" s="18" t="s">
        <v>10049</v>
      </c>
      <c r="C48" s="18" t="s">
        <v>10469</v>
      </c>
      <c r="D48" s="58" t="s">
        <v>9730</v>
      </c>
      <c r="E48" s="60" t="s">
        <v>10304</v>
      </c>
      <c r="F48" s="8" t="s">
        <v>9689</v>
      </c>
      <c r="G48" s="8" t="s">
        <v>9721</v>
      </c>
      <c r="H48" s="25" t="s">
        <v>9634</v>
      </c>
      <c r="I48" s="57">
        <v>65</v>
      </c>
      <c r="J48" s="57">
        <v>65</v>
      </c>
      <c r="K48" s="8" t="s">
        <v>10135</v>
      </c>
      <c r="L48" s="25" t="s">
        <v>10133</v>
      </c>
      <c r="M48" s="25" t="s">
        <v>9717</v>
      </c>
      <c r="N48" s="8" t="str">
        <f t="shared" si="0"/>
        <v>Sim</v>
      </c>
      <c r="O48" s="25">
        <v>25</v>
      </c>
      <c r="P48" s="25">
        <v>100</v>
      </c>
    </row>
    <row r="49" spans="1:16" ht="17.25" customHeight="1" x14ac:dyDescent="0.35">
      <c r="A49" s="70"/>
      <c r="B49" s="18" t="s">
        <v>10049</v>
      </c>
      <c r="C49" s="18" t="s">
        <v>10469</v>
      </c>
      <c r="D49" s="58" t="s">
        <v>9731</v>
      </c>
      <c r="E49" s="60" t="s">
        <v>10305</v>
      </c>
      <c r="F49" s="8" t="s">
        <v>9689</v>
      </c>
      <c r="G49" s="8" t="s">
        <v>9721</v>
      </c>
      <c r="H49" s="25" t="s">
        <v>9737</v>
      </c>
      <c r="I49" s="57">
        <v>5000</v>
      </c>
      <c r="J49" s="57">
        <v>5000</v>
      </c>
      <c r="K49" s="8" t="s">
        <v>10135</v>
      </c>
      <c r="L49" s="25" t="s">
        <v>10133</v>
      </c>
      <c r="M49" s="25" t="s">
        <v>9742</v>
      </c>
      <c r="N49" s="8" t="str">
        <f t="shared" si="0"/>
        <v>Sim</v>
      </c>
      <c r="O49" s="25">
        <v>3000</v>
      </c>
      <c r="P49" s="25">
        <v>10000</v>
      </c>
    </row>
    <row r="50" spans="1:16" ht="17.25" customHeight="1" x14ac:dyDescent="0.35">
      <c r="A50" s="70"/>
      <c r="B50" s="18" t="s">
        <v>10049</v>
      </c>
      <c r="C50" s="18" t="s">
        <v>10469</v>
      </c>
      <c r="D50" s="58" t="s">
        <v>9732</v>
      </c>
      <c r="E50" s="60" t="s">
        <v>10306</v>
      </c>
      <c r="F50" s="8" t="s">
        <v>9689</v>
      </c>
      <c r="G50" s="8" t="s">
        <v>9721</v>
      </c>
      <c r="H50" s="25" t="s">
        <v>9736</v>
      </c>
      <c r="I50" s="57">
        <v>1500</v>
      </c>
      <c r="J50" s="57">
        <v>1500</v>
      </c>
      <c r="K50" s="8" t="s">
        <v>10135</v>
      </c>
      <c r="L50" s="25" t="s">
        <v>10133</v>
      </c>
      <c r="M50" s="25" t="s">
        <v>9743</v>
      </c>
      <c r="N50" s="8" t="str">
        <f t="shared" si="0"/>
        <v>Sim</v>
      </c>
      <c r="O50" s="25">
        <v>1000</v>
      </c>
      <c r="P50" s="25">
        <v>5000</v>
      </c>
    </row>
    <row r="51" spans="1:16" ht="17.25" customHeight="1" x14ac:dyDescent="0.35">
      <c r="A51" s="70"/>
      <c r="B51" s="18" t="s">
        <v>10049</v>
      </c>
      <c r="C51" s="18" t="s">
        <v>10469</v>
      </c>
      <c r="D51" s="58" t="s">
        <v>9733</v>
      </c>
      <c r="E51" s="60" t="s">
        <v>10182</v>
      </c>
      <c r="F51" s="8" t="s">
        <v>9689</v>
      </c>
      <c r="G51" s="8" t="s">
        <v>9721</v>
      </c>
      <c r="H51" s="25" t="s">
        <v>9634</v>
      </c>
      <c r="I51" s="57">
        <v>0</v>
      </c>
      <c r="J51" s="57">
        <v>0</v>
      </c>
      <c r="K51" s="8" t="s">
        <v>10135</v>
      </c>
      <c r="L51" s="25" t="s">
        <v>10133</v>
      </c>
      <c r="M51" s="25" t="s">
        <v>9744</v>
      </c>
      <c r="N51" s="8" t="str">
        <f t="shared" si="0"/>
        <v>Sim</v>
      </c>
      <c r="O51" s="25">
        <v>0</v>
      </c>
      <c r="P51" s="25">
        <v>100</v>
      </c>
    </row>
    <row r="52" spans="1:16" ht="17.25" customHeight="1" x14ac:dyDescent="0.35">
      <c r="A52" s="70"/>
      <c r="B52" s="18" t="s">
        <v>10049</v>
      </c>
      <c r="C52" s="18" t="s">
        <v>10469</v>
      </c>
      <c r="D52" s="58" t="s">
        <v>10498</v>
      </c>
      <c r="E52" s="60" t="s">
        <v>10307</v>
      </c>
      <c r="F52" s="8" t="s">
        <v>9689</v>
      </c>
      <c r="G52" s="8" t="s">
        <v>9721</v>
      </c>
      <c r="H52" s="25" t="s">
        <v>9634</v>
      </c>
      <c r="I52" s="57">
        <v>25</v>
      </c>
      <c r="J52" s="57">
        <v>25</v>
      </c>
      <c r="K52" s="8" t="s">
        <v>10135</v>
      </c>
      <c r="L52" s="25" t="s">
        <v>10133</v>
      </c>
      <c r="M52" s="25" t="s">
        <v>9745</v>
      </c>
      <c r="N52" s="8" t="str">
        <f t="shared" si="0"/>
        <v>Sim</v>
      </c>
      <c r="O52" s="25">
        <v>0</v>
      </c>
      <c r="P52" s="25">
        <v>50</v>
      </c>
    </row>
    <row r="53" spans="1:16" ht="17.25" customHeight="1" x14ac:dyDescent="0.35">
      <c r="A53" s="70"/>
      <c r="B53" s="18" t="s">
        <v>10049</v>
      </c>
      <c r="C53" s="18" t="s">
        <v>10469</v>
      </c>
      <c r="D53" s="58" t="s">
        <v>10499</v>
      </c>
      <c r="E53" s="60" t="s">
        <v>10308</v>
      </c>
      <c r="F53" s="8" t="s">
        <v>9689</v>
      </c>
      <c r="G53" s="8" t="s">
        <v>9721</v>
      </c>
      <c r="H53" s="25" t="s">
        <v>9634</v>
      </c>
      <c r="I53" s="57">
        <v>0</v>
      </c>
      <c r="J53" s="57">
        <v>0</v>
      </c>
      <c r="K53" s="8" t="s">
        <v>10135</v>
      </c>
      <c r="L53" s="25" t="s">
        <v>10133</v>
      </c>
      <c r="M53" s="25" t="s">
        <v>9746</v>
      </c>
      <c r="N53" s="8" t="str">
        <f t="shared" si="0"/>
        <v>Sim</v>
      </c>
      <c r="O53" s="25">
        <v>0</v>
      </c>
      <c r="P53" s="25">
        <v>25</v>
      </c>
    </row>
    <row r="54" spans="1:16" ht="17.25" customHeight="1" x14ac:dyDescent="0.35">
      <c r="A54" s="70"/>
      <c r="B54" s="18" t="s">
        <v>10049</v>
      </c>
      <c r="C54" s="18" t="s">
        <v>10469</v>
      </c>
      <c r="D54" s="58" t="s">
        <v>10500</v>
      </c>
      <c r="E54" s="60" t="s">
        <v>10312</v>
      </c>
      <c r="F54" s="8" t="s">
        <v>9689</v>
      </c>
      <c r="G54" s="8" t="s">
        <v>9721</v>
      </c>
      <c r="H54" s="25" t="s">
        <v>9634</v>
      </c>
      <c r="I54" s="57">
        <v>25</v>
      </c>
      <c r="J54" s="57">
        <v>25</v>
      </c>
      <c r="K54" s="8" t="s">
        <v>10135</v>
      </c>
      <c r="L54" s="25" t="s">
        <v>10133</v>
      </c>
      <c r="M54" s="25" t="s">
        <v>9747</v>
      </c>
      <c r="N54" s="8" t="str">
        <f t="shared" si="0"/>
        <v>Sim</v>
      </c>
      <c r="O54" s="25">
        <v>0</v>
      </c>
      <c r="P54" s="25">
        <v>50</v>
      </c>
    </row>
    <row r="55" spans="1:16" ht="17.25" customHeight="1" x14ac:dyDescent="0.35">
      <c r="A55" s="70"/>
      <c r="B55" s="18" t="s">
        <v>10049</v>
      </c>
      <c r="C55" s="18" t="s">
        <v>10469</v>
      </c>
      <c r="D55" s="58" t="s">
        <v>10501</v>
      </c>
      <c r="E55" s="60" t="s">
        <v>10313</v>
      </c>
      <c r="F55" s="8" t="s">
        <v>9689</v>
      </c>
      <c r="G55" s="8" t="s">
        <v>9721</v>
      </c>
      <c r="H55" s="25" t="s">
        <v>9634</v>
      </c>
      <c r="I55" s="57">
        <v>0</v>
      </c>
      <c r="J55" s="57">
        <v>0</v>
      </c>
      <c r="K55" s="8" t="s">
        <v>10135</v>
      </c>
      <c r="L55" s="25" t="s">
        <v>10133</v>
      </c>
      <c r="M55" s="25" t="s">
        <v>9748</v>
      </c>
      <c r="N55" s="8" t="str">
        <f t="shared" si="0"/>
        <v>Sim</v>
      </c>
      <c r="O55" s="25">
        <v>0</v>
      </c>
      <c r="P55" s="25">
        <v>25</v>
      </c>
    </row>
    <row r="56" spans="1:16" ht="17.25" customHeight="1" x14ac:dyDescent="0.35">
      <c r="A56" s="70"/>
      <c r="B56" s="18" t="s">
        <v>10049</v>
      </c>
      <c r="C56" s="18" t="s">
        <v>10469</v>
      </c>
      <c r="D56" s="58" t="s">
        <v>10502</v>
      </c>
      <c r="E56" s="60" t="s">
        <v>10310</v>
      </c>
      <c r="F56" s="8" t="s">
        <v>9689</v>
      </c>
      <c r="G56" s="8" t="s">
        <v>9721</v>
      </c>
      <c r="H56" s="25" t="s">
        <v>9634</v>
      </c>
      <c r="I56" s="57">
        <v>25</v>
      </c>
      <c r="J56" s="57">
        <v>25</v>
      </c>
      <c r="K56" s="8" t="s">
        <v>10135</v>
      </c>
      <c r="L56" s="25" t="s">
        <v>10133</v>
      </c>
      <c r="M56" s="25" t="s">
        <v>9749</v>
      </c>
      <c r="N56" s="8" t="str">
        <f t="shared" si="0"/>
        <v>Sim</v>
      </c>
      <c r="O56" s="25">
        <v>0</v>
      </c>
      <c r="P56" s="25">
        <v>50</v>
      </c>
    </row>
    <row r="57" spans="1:16" ht="17.25" customHeight="1" x14ac:dyDescent="0.35">
      <c r="A57" s="70"/>
      <c r="B57" s="18" t="s">
        <v>10049</v>
      </c>
      <c r="C57" s="18" t="s">
        <v>10469</v>
      </c>
      <c r="D57" s="58" t="s">
        <v>10503</v>
      </c>
      <c r="E57" s="60" t="s">
        <v>10311</v>
      </c>
      <c r="F57" s="8" t="s">
        <v>9689</v>
      </c>
      <c r="G57" s="8" t="s">
        <v>9721</v>
      </c>
      <c r="H57" s="25" t="s">
        <v>9634</v>
      </c>
      <c r="I57" s="57">
        <v>25</v>
      </c>
      <c r="J57" s="57">
        <v>25</v>
      </c>
      <c r="K57" s="8" t="s">
        <v>10135</v>
      </c>
      <c r="L57" s="25" t="s">
        <v>10133</v>
      </c>
      <c r="M57" s="25" t="s">
        <v>9750</v>
      </c>
      <c r="N57" s="8" t="str">
        <f t="shared" si="0"/>
        <v>Sim</v>
      </c>
      <c r="O57" s="25">
        <v>0</v>
      </c>
      <c r="P57" s="25">
        <v>25</v>
      </c>
    </row>
    <row r="58" spans="1:16" ht="17.25" customHeight="1" x14ac:dyDescent="0.35">
      <c r="A58" s="70"/>
      <c r="B58" s="18" t="s">
        <v>10049</v>
      </c>
      <c r="C58" s="18" t="s">
        <v>10469</v>
      </c>
      <c r="D58" s="58" t="s">
        <v>10504</v>
      </c>
      <c r="E58" s="60" t="s">
        <v>10314</v>
      </c>
      <c r="F58" s="8" t="s">
        <v>9689</v>
      </c>
      <c r="G58" s="8" t="s">
        <v>9721</v>
      </c>
      <c r="H58" s="25" t="s">
        <v>9634</v>
      </c>
      <c r="I58" s="57">
        <v>25</v>
      </c>
      <c r="J58" s="57">
        <v>25</v>
      </c>
      <c r="K58" s="8" t="s">
        <v>10135</v>
      </c>
      <c r="L58" s="25" t="s">
        <v>10133</v>
      </c>
      <c r="M58" s="25" t="s">
        <v>9751</v>
      </c>
      <c r="N58" s="8" t="str">
        <f t="shared" si="0"/>
        <v>Sim</v>
      </c>
      <c r="O58" s="25">
        <v>0</v>
      </c>
      <c r="P58" s="25">
        <v>50</v>
      </c>
    </row>
    <row r="59" spans="1:16" ht="17.25" customHeight="1" x14ac:dyDescent="0.35">
      <c r="A59" s="70"/>
      <c r="B59" s="18" t="s">
        <v>10049</v>
      </c>
      <c r="C59" s="18" t="s">
        <v>10469</v>
      </c>
      <c r="D59" s="58" t="s">
        <v>10505</v>
      </c>
      <c r="E59" s="60" t="s">
        <v>10315</v>
      </c>
      <c r="F59" s="8" t="s">
        <v>9689</v>
      </c>
      <c r="G59" s="8" t="s">
        <v>9721</v>
      </c>
      <c r="H59" s="25" t="s">
        <v>9634</v>
      </c>
      <c r="I59" s="57">
        <v>0</v>
      </c>
      <c r="J59" s="57">
        <v>0</v>
      </c>
      <c r="K59" s="8" t="s">
        <v>10135</v>
      </c>
      <c r="L59" s="25" t="s">
        <v>10133</v>
      </c>
      <c r="M59" s="25" t="s">
        <v>9752</v>
      </c>
      <c r="N59" s="8" t="str">
        <f t="shared" si="0"/>
        <v>Sim</v>
      </c>
      <c r="O59" s="25">
        <v>0</v>
      </c>
      <c r="P59" s="25">
        <v>25</v>
      </c>
    </row>
    <row r="60" spans="1:16" ht="17.25" customHeight="1" x14ac:dyDescent="0.35">
      <c r="A60" s="70"/>
      <c r="B60" s="18" t="s">
        <v>10049</v>
      </c>
      <c r="C60" s="18" t="s">
        <v>10469</v>
      </c>
      <c r="D60" s="58" t="s">
        <v>10506</v>
      </c>
      <c r="E60" s="60" t="s">
        <v>10316</v>
      </c>
      <c r="F60" s="8" t="s">
        <v>9689</v>
      </c>
      <c r="G60" s="8" t="s">
        <v>9721</v>
      </c>
      <c r="H60" s="25" t="s">
        <v>9634</v>
      </c>
      <c r="I60" s="57">
        <v>25</v>
      </c>
      <c r="J60" s="57">
        <v>25</v>
      </c>
      <c r="K60" s="8" t="s">
        <v>10135</v>
      </c>
      <c r="L60" s="25" t="s">
        <v>10133</v>
      </c>
      <c r="M60" s="25" t="s">
        <v>9753</v>
      </c>
      <c r="N60" s="8" t="str">
        <f t="shared" si="0"/>
        <v>Sim</v>
      </c>
      <c r="O60" s="25">
        <v>0</v>
      </c>
      <c r="P60" s="25">
        <v>80</v>
      </c>
    </row>
    <row r="61" spans="1:16" ht="17.25" customHeight="1" x14ac:dyDescent="0.35">
      <c r="A61" s="70"/>
      <c r="B61" s="18" t="s">
        <v>10049</v>
      </c>
      <c r="C61" s="18" t="s">
        <v>10469</v>
      </c>
      <c r="D61" s="58" t="s">
        <v>10507</v>
      </c>
      <c r="E61" s="60" t="s">
        <v>10317</v>
      </c>
      <c r="F61" s="8" t="s">
        <v>9689</v>
      </c>
      <c r="G61" s="8" t="s">
        <v>9721</v>
      </c>
      <c r="H61" s="25" t="s">
        <v>9634</v>
      </c>
      <c r="I61" s="57">
        <v>0</v>
      </c>
      <c r="J61" s="57">
        <v>0</v>
      </c>
      <c r="K61" s="8" t="s">
        <v>10135</v>
      </c>
      <c r="L61" s="25" t="s">
        <v>10133</v>
      </c>
      <c r="M61" s="25" t="s">
        <v>9754</v>
      </c>
      <c r="N61" s="8" t="str">
        <f t="shared" si="0"/>
        <v>Sim</v>
      </c>
      <c r="O61" s="25">
        <v>0</v>
      </c>
      <c r="P61" s="25">
        <v>25</v>
      </c>
    </row>
    <row r="62" spans="1:16" ht="17.25" customHeight="1" x14ac:dyDescent="0.35">
      <c r="A62" s="70"/>
      <c r="B62" s="18" t="s">
        <v>10049</v>
      </c>
      <c r="C62" s="18" t="s">
        <v>10469</v>
      </c>
      <c r="D62" s="58" t="s">
        <v>10508</v>
      </c>
      <c r="E62" s="60" t="s">
        <v>10318</v>
      </c>
      <c r="F62" s="8" t="s">
        <v>9689</v>
      </c>
      <c r="G62" s="8" t="s">
        <v>9721</v>
      </c>
      <c r="H62" s="25" t="s">
        <v>9634</v>
      </c>
      <c r="I62" s="57">
        <v>25</v>
      </c>
      <c r="J62" s="57">
        <v>25</v>
      </c>
      <c r="K62" s="8" t="s">
        <v>10135</v>
      </c>
      <c r="L62" s="25" t="s">
        <v>10133</v>
      </c>
      <c r="M62" s="25" t="s">
        <v>9755</v>
      </c>
      <c r="N62" s="8" t="str">
        <f t="shared" si="0"/>
        <v>Sim</v>
      </c>
      <c r="O62" s="25">
        <v>0</v>
      </c>
      <c r="P62" s="25">
        <v>25</v>
      </c>
    </row>
    <row r="63" spans="1:16" ht="17.25" customHeight="1" x14ac:dyDescent="0.35">
      <c r="A63" s="70"/>
      <c r="B63" s="18" t="s">
        <v>10049</v>
      </c>
      <c r="C63" s="18" t="s">
        <v>10469</v>
      </c>
      <c r="D63" s="58" t="s">
        <v>10509</v>
      </c>
      <c r="E63" s="60" t="s">
        <v>10319</v>
      </c>
      <c r="F63" s="8" t="s">
        <v>9689</v>
      </c>
      <c r="G63" s="8" t="s">
        <v>9721</v>
      </c>
      <c r="H63" s="25" t="s">
        <v>9634</v>
      </c>
      <c r="I63" s="57">
        <v>0</v>
      </c>
      <c r="J63" s="57">
        <v>0</v>
      </c>
      <c r="K63" s="8" t="s">
        <v>10135</v>
      </c>
      <c r="L63" s="25" t="s">
        <v>10133</v>
      </c>
      <c r="M63" s="25" t="s">
        <v>9756</v>
      </c>
      <c r="N63" s="8" t="str">
        <f t="shared" si="0"/>
        <v>Sim</v>
      </c>
      <c r="O63" s="25">
        <v>0</v>
      </c>
      <c r="P63" s="25">
        <v>25</v>
      </c>
    </row>
    <row r="64" spans="1:16" ht="17.25" customHeight="1" x14ac:dyDescent="0.35">
      <c r="A64" s="70"/>
      <c r="B64" s="18" t="s">
        <v>10049</v>
      </c>
      <c r="C64" s="18" t="s">
        <v>10469</v>
      </c>
      <c r="D64" s="58" t="s">
        <v>10510</v>
      </c>
      <c r="E64" s="60" t="s">
        <v>10320</v>
      </c>
      <c r="F64" s="8" t="s">
        <v>9689</v>
      </c>
      <c r="G64" s="8" t="s">
        <v>9721</v>
      </c>
      <c r="H64" s="25" t="s">
        <v>9634</v>
      </c>
      <c r="I64" s="57">
        <v>0</v>
      </c>
      <c r="J64" s="57">
        <v>0</v>
      </c>
      <c r="K64" s="8" t="s">
        <v>10135</v>
      </c>
      <c r="L64" s="25" t="s">
        <v>10133</v>
      </c>
      <c r="M64" s="25" t="s">
        <v>9757</v>
      </c>
      <c r="N64" s="8" t="str">
        <f t="shared" si="0"/>
        <v>Sim</v>
      </c>
      <c r="O64" s="25">
        <v>0</v>
      </c>
      <c r="P64" s="25">
        <v>25</v>
      </c>
    </row>
    <row r="65" spans="1:16" ht="17.25" customHeight="1" x14ac:dyDescent="0.35">
      <c r="A65" s="70" t="s">
        <v>9758</v>
      </c>
      <c r="B65" s="18" t="s">
        <v>10049</v>
      </c>
      <c r="C65" s="18" t="s">
        <v>10474</v>
      </c>
      <c r="D65" s="58" t="s">
        <v>9759</v>
      </c>
      <c r="E65" s="60" t="s">
        <v>10322</v>
      </c>
      <c r="F65" s="8" t="s">
        <v>9689</v>
      </c>
      <c r="G65" s="8" t="s">
        <v>9721</v>
      </c>
      <c r="H65" s="25" t="s">
        <v>9996</v>
      </c>
      <c r="I65" s="57">
        <v>20000</v>
      </c>
      <c r="J65" s="57">
        <v>20000</v>
      </c>
      <c r="K65" s="8" t="s">
        <v>10135</v>
      </c>
      <c r="L65" s="25" t="s">
        <v>10133</v>
      </c>
      <c r="M65" s="25" t="s">
        <v>10004</v>
      </c>
      <c r="N65" s="8" t="str">
        <f t="shared" si="0"/>
        <v>Sim</v>
      </c>
      <c r="O65" s="25">
        <v>10000</v>
      </c>
      <c r="P65" s="25">
        <v>50000</v>
      </c>
    </row>
    <row r="66" spans="1:16" ht="17.25" customHeight="1" x14ac:dyDescent="0.35">
      <c r="A66" s="70"/>
      <c r="B66" s="18" t="s">
        <v>10049</v>
      </c>
      <c r="C66" s="18" t="s">
        <v>10474</v>
      </c>
      <c r="D66" s="58" t="s">
        <v>9760</v>
      </c>
      <c r="E66" s="60" t="s">
        <v>10323</v>
      </c>
      <c r="F66" s="8" t="s">
        <v>9689</v>
      </c>
      <c r="G66" s="8" t="s">
        <v>9721</v>
      </c>
      <c r="H66" s="25" t="s">
        <v>9996</v>
      </c>
      <c r="I66" s="57">
        <v>10000</v>
      </c>
      <c r="J66" s="57">
        <v>10000</v>
      </c>
      <c r="K66" s="8" t="s">
        <v>10135</v>
      </c>
      <c r="L66" s="25" t="s">
        <v>10133</v>
      </c>
      <c r="M66" s="25" t="s">
        <v>10005</v>
      </c>
      <c r="N66" s="8" t="str">
        <f t="shared" si="0"/>
        <v>Sim</v>
      </c>
      <c r="O66" s="25">
        <v>1000</v>
      </c>
      <c r="P66" s="25">
        <v>10000</v>
      </c>
    </row>
    <row r="67" spans="1:16" ht="17.25" customHeight="1" x14ac:dyDescent="0.35">
      <c r="A67" s="70"/>
      <c r="B67" s="18" t="s">
        <v>10049</v>
      </c>
      <c r="C67" s="18" t="s">
        <v>10474</v>
      </c>
      <c r="D67" s="58" t="s">
        <v>9761</v>
      </c>
      <c r="E67" s="60" t="s">
        <v>10324</v>
      </c>
      <c r="F67" s="8" t="s">
        <v>9689</v>
      </c>
      <c r="G67" s="8" t="s">
        <v>9721</v>
      </c>
      <c r="H67" s="25" t="s">
        <v>9996</v>
      </c>
      <c r="I67" s="57">
        <v>1500</v>
      </c>
      <c r="J67" s="57">
        <v>1500</v>
      </c>
      <c r="K67" s="8" t="s">
        <v>10135</v>
      </c>
      <c r="L67" s="25" t="s">
        <v>10133</v>
      </c>
      <c r="M67" s="25" t="s">
        <v>10006</v>
      </c>
      <c r="N67" s="8" t="str">
        <f t="shared" si="0"/>
        <v>Sim</v>
      </c>
      <c r="O67" s="25">
        <v>1000</v>
      </c>
      <c r="P67" s="25">
        <v>5000</v>
      </c>
    </row>
    <row r="68" spans="1:16" ht="17.25" customHeight="1" x14ac:dyDescent="0.35">
      <c r="A68" s="70"/>
      <c r="B68" s="18" t="s">
        <v>10049</v>
      </c>
      <c r="C68" s="18" t="s">
        <v>10474</v>
      </c>
      <c r="D68" s="58" t="s">
        <v>9762</v>
      </c>
      <c r="E68" s="60" t="s">
        <v>10325</v>
      </c>
      <c r="F68" s="8" t="s">
        <v>10459</v>
      </c>
      <c r="G68" s="8" t="s">
        <v>9721</v>
      </c>
      <c r="H68" s="25" t="s">
        <v>10462</v>
      </c>
      <c r="I68" s="57" t="s">
        <v>9776</v>
      </c>
      <c r="J68" s="57" t="s">
        <v>9776</v>
      </c>
      <c r="K68" s="8" t="s">
        <v>10135</v>
      </c>
      <c r="L68" s="25" t="s">
        <v>10133</v>
      </c>
      <c r="M68" s="25" t="s">
        <v>10007</v>
      </c>
      <c r="N68" s="8" t="str">
        <f t="shared" si="0"/>
        <v>Sim</v>
      </c>
      <c r="O68" s="25" t="s">
        <v>9782</v>
      </c>
      <c r="P68" s="25" t="s">
        <v>9782</v>
      </c>
    </row>
    <row r="69" spans="1:16" ht="17.25" customHeight="1" x14ac:dyDescent="0.35">
      <c r="A69" s="70"/>
      <c r="B69" s="18" t="s">
        <v>10049</v>
      </c>
      <c r="C69" s="18" t="s">
        <v>10474</v>
      </c>
      <c r="D69" s="58" t="s">
        <v>9763</v>
      </c>
      <c r="E69" s="60" t="s">
        <v>10326</v>
      </c>
      <c r="F69" s="8" t="s">
        <v>9689</v>
      </c>
      <c r="G69" s="8" t="s">
        <v>9721</v>
      </c>
      <c r="H69" s="25" t="s">
        <v>9996</v>
      </c>
      <c r="I69" s="57">
        <v>1250</v>
      </c>
      <c r="J69" s="57">
        <v>1250</v>
      </c>
      <c r="K69" s="8" t="s">
        <v>10135</v>
      </c>
      <c r="L69" s="25" t="s">
        <v>10133</v>
      </c>
      <c r="M69" s="25" t="s">
        <v>10008</v>
      </c>
      <c r="N69" s="8" t="str">
        <f t="shared" si="0"/>
        <v>Sim</v>
      </c>
      <c r="O69" s="25">
        <v>1000</v>
      </c>
      <c r="P69" s="25">
        <v>5000</v>
      </c>
    </row>
    <row r="70" spans="1:16" ht="17.25" customHeight="1" x14ac:dyDescent="0.35">
      <c r="A70" s="70"/>
      <c r="B70" s="18" t="s">
        <v>10049</v>
      </c>
      <c r="C70" s="18" t="s">
        <v>10474</v>
      </c>
      <c r="D70" s="58" t="s">
        <v>9764</v>
      </c>
      <c r="E70" s="60" t="s">
        <v>10327</v>
      </c>
      <c r="F70" s="8" t="s">
        <v>9689</v>
      </c>
      <c r="G70" s="8" t="s">
        <v>9721</v>
      </c>
      <c r="H70" s="25" t="s">
        <v>9997</v>
      </c>
      <c r="I70" s="57">
        <v>450</v>
      </c>
      <c r="J70" s="57">
        <v>450</v>
      </c>
      <c r="K70" s="8" t="s">
        <v>10135</v>
      </c>
      <c r="L70" s="25" t="s">
        <v>10133</v>
      </c>
      <c r="M70" s="25" t="s">
        <v>10009</v>
      </c>
      <c r="N70" s="8" t="str">
        <f t="shared" ref="N70:N133" si="1">IF(F70="String",IF(I70&lt;&gt;"","Sim","Não"),IF(F70="List",IF(I70&lt;&gt;"","Sim","Não"),IF(AND(I70&gt;=O70,I70&lt;=P70,I70&lt;&gt;""),"Sim","Não")))</f>
        <v>Sim</v>
      </c>
      <c r="O70" s="25">
        <v>250</v>
      </c>
      <c r="P70" s="25">
        <v>750</v>
      </c>
    </row>
    <row r="71" spans="1:16" ht="17.25" customHeight="1" x14ac:dyDescent="0.35">
      <c r="A71" s="70"/>
      <c r="B71" s="18" t="s">
        <v>10049</v>
      </c>
      <c r="C71" s="18" t="s">
        <v>10474</v>
      </c>
      <c r="D71" s="58" t="s">
        <v>9765</v>
      </c>
      <c r="E71" s="60" t="s">
        <v>10328</v>
      </c>
      <c r="F71" s="8" t="s">
        <v>9689</v>
      </c>
      <c r="G71" s="8" t="s">
        <v>9721</v>
      </c>
      <c r="H71" s="25" t="s">
        <v>9998</v>
      </c>
      <c r="I71" s="57">
        <v>5000</v>
      </c>
      <c r="J71" s="57">
        <v>5000</v>
      </c>
      <c r="K71" s="8" t="s">
        <v>10135</v>
      </c>
      <c r="L71" s="25" t="s">
        <v>10133</v>
      </c>
      <c r="M71" s="25" t="s">
        <v>10010</v>
      </c>
      <c r="N71" s="8" t="str">
        <f t="shared" si="1"/>
        <v>Sim</v>
      </c>
      <c r="O71" s="25">
        <v>2000</v>
      </c>
      <c r="P71" s="25">
        <v>10000</v>
      </c>
    </row>
    <row r="72" spans="1:16" ht="17.25" customHeight="1" x14ac:dyDescent="0.35">
      <c r="A72" s="70"/>
      <c r="B72" s="18" t="s">
        <v>10049</v>
      </c>
      <c r="C72" s="18" t="s">
        <v>10474</v>
      </c>
      <c r="D72" s="58" t="s">
        <v>9766</v>
      </c>
      <c r="E72" s="60" t="s">
        <v>10329</v>
      </c>
      <c r="F72" s="8" t="s">
        <v>9689</v>
      </c>
      <c r="G72" s="8" t="s">
        <v>9721</v>
      </c>
      <c r="H72" s="25" t="s">
        <v>9996</v>
      </c>
      <c r="I72" s="57">
        <v>100000</v>
      </c>
      <c r="J72" s="57">
        <v>100000</v>
      </c>
      <c r="K72" s="8" t="s">
        <v>10135</v>
      </c>
      <c r="L72" s="25" t="s">
        <v>10133</v>
      </c>
      <c r="M72" s="25" t="s">
        <v>10011</v>
      </c>
      <c r="N72" s="8" t="str">
        <f t="shared" si="1"/>
        <v>Sim</v>
      </c>
      <c r="O72" s="25">
        <v>50000</v>
      </c>
      <c r="P72" s="25">
        <v>500000</v>
      </c>
    </row>
    <row r="73" spans="1:16" ht="17.25" customHeight="1" x14ac:dyDescent="0.35">
      <c r="A73" s="70"/>
      <c r="B73" s="18" t="s">
        <v>10049</v>
      </c>
      <c r="C73" s="18" t="s">
        <v>10474</v>
      </c>
      <c r="D73" s="58" t="s">
        <v>9767</v>
      </c>
      <c r="E73" s="60" t="s">
        <v>10330</v>
      </c>
      <c r="F73" s="8" t="s">
        <v>9689</v>
      </c>
      <c r="G73" s="8" t="s">
        <v>9721</v>
      </c>
      <c r="H73" s="25" t="s">
        <v>9999</v>
      </c>
      <c r="I73" s="57">
        <v>25000</v>
      </c>
      <c r="J73" s="57">
        <v>25000</v>
      </c>
      <c r="K73" s="8" t="s">
        <v>10135</v>
      </c>
      <c r="L73" s="25" t="s">
        <v>10133</v>
      </c>
      <c r="M73" s="25" t="s">
        <v>10012</v>
      </c>
      <c r="N73" s="8" t="str">
        <f t="shared" si="1"/>
        <v>Sim</v>
      </c>
      <c r="O73" s="25">
        <v>10000</v>
      </c>
      <c r="P73" s="25">
        <v>50000</v>
      </c>
    </row>
    <row r="74" spans="1:16" ht="17.25" customHeight="1" x14ac:dyDescent="0.35">
      <c r="A74" s="70"/>
      <c r="B74" s="18" t="s">
        <v>10049</v>
      </c>
      <c r="C74" s="18" t="s">
        <v>10474</v>
      </c>
      <c r="D74" s="58" t="s">
        <v>9768</v>
      </c>
      <c r="E74" s="60" t="s">
        <v>10331</v>
      </c>
      <c r="F74" s="8" t="s">
        <v>9689</v>
      </c>
      <c r="G74" s="8" t="s">
        <v>9721</v>
      </c>
      <c r="H74" s="25" t="s">
        <v>10000</v>
      </c>
      <c r="I74" s="57">
        <v>100</v>
      </c>
      <c r="J74" s="57">
        <v>100</v>
      </c>
      <c r="K74" s="8" t="s">
        <v>10135</v>
      </c>
      <c r="L74" s="25" t="s">
        <v>10133</v>
      </c>
      <c r="M74" s="25" t="s">
        <v>10013</v>
      </c>
      <c r="N74" s="8" t="str">
        <f t="shared" si="1"/>
        <v>Sim</v>
      </c>
      <c r="O74" s="25">
        <v>20</v>
      </c>
      <c r="P74" s="25">
        <v>500</v>
      </c>
    </row>
    <row r="75" spans="1:16" ht="17.25" customHeight="1" x14ac:dyDescent="0.35">
      <c r="A75" s="70"/>
      <c r="B75" s="18" t="s">
        <v>10049</v>
      </c>
      <c r="C75" s="18" t="s">
        <v>10474</v>
      </c>
      <c r="D75" s="58" t="s">
        <v>9769</v>
      </c>
      <c r="E75" s="60" t="s">
        <v>10332</v>
      </c>
      <c r="F75" s="8" t="s">
        <v>9689</v>
      </c>
      <c r="G75" s="8" t="s">
        <v>9721</v>
      </c>
      <c r="H75" s="25" t="s">
        <v>9737</v>
      </c>
      <c r="I75" s="57">
        <v>53</v>
      </c>
      <c r="J75" s="57">
        <v>53</v>
      </c>
      <c r="K75" s="8" t="s">
        <v>10135</v>
      </c>
      <c r="L75" s="25" t="s">
        <v>10133</v>
      </c>
      <c r="M75" s="25" t="s">
        <v>10014</v>
      </c>
      <c r="N75" s="8" t="str">
        <f t="shared" si="1"/>
        <v>Sim</v>
      </c>
      <c r="O75" s="25">
        <v>25</v>
      </c>
      <c r="P75" s="25">
        <v>500</v>
      </c>
    </row>
    <row r="76" spans="1:16" ht="17.25" customHeight="1" x14ac:dyDescent="0.35">
      <c r="A76" s="70"/>
      <c r="B76" s="18" t="s">
        <v>10049</v>
      </c>
      <c r="C76" s="18" t="s">
        <v>10474</v>
      </c>
      <c r="D76" s="58" t="s">
        <v>9770</v>
      </c>
      <c r="E76" s="60" t="s">
        <v>10333</v>
      </c>
      <c r="F76" s="8" t="s">
        <v>9689</v>
      </c>
      <c r="G76" s="8" t="s">
        <v>9721</v>
      </c>
      <c r="H76" s="25" t="s">
        <v>10001</v>
      </c>
      <c r="I76" s="57">
        <v>3</v>
      </c>
      <c r="J76" s="57">
        <v>3</v>
      </c>
      <c r="K76" s="8" t="s">
        <v>10135</v>
      </c>
      <c r="L76" s="25" t="s">
        <v>10133</v>
      </c>
      <c r="M76" s="25" t="s">
        <v>10015</v>
      </c>
      <c r="N76" s="8" t="str">
        <f t="shared" si="1"/>
        <v>Sim</v>
      </c>
      <c r="O76" s="25">
        <v>2.5</v>
      </c>
      <c r="P76" s="25">
        <v>10</v>
      </c>
    </row>
    <row r="77" spans="1:16" ht="17.25" customHeight="1" x14ac:dyDescent="0.35">
      <c r="A77" s="70"/>
      <c r="B77" s="18" t="s">
        <v>10049</v>
      </c>
      <c r="C77" s="18" t="s">
        <v>10474</v>
      </c>
      <c r="D77" s="58" t="s">
        <v>9771</v>
      </c>
      <c r="E77" s="60" t="s">
        <v>10334</v>
      </c>
      <c r="F77" s="8" t="s">
        <v>9689</v>
      </c>
      <c r="G77" s="8" t="s">
        <v>9721</v>
      </c>
      <c r="H77" s="25" t="s">
        <v>10002</v>
      </c>
      <c r="I77" s="57">
        <v>1.681</v>
      </c>
      <c r="J77" s="57">
        <v>1.681</v>
      </c>
      <c r="K77" s="8" t="s">
        <v>10135</v>
      </c>
      <c r="L77" s="25" t="s">
        <v>10133</v>
      </c>
      <c r="M77" s="25" t="s">
        <v>10016</v>
      </c>
      <c r="N77" s="8" t="str">
        <f t="shared" si="1"/>
        <v>Sim</v>
      </c>
      <c r="O77" s="25">
        <v>1</v>
      </c>
      <c r="P77" s="25">
        <v>10</v>
      </c>
    </row>
    <row r="78" spans="1:16" ht="17.25" customHeight="1" x14ac:dyDescent="0.35">
      <c r="A78" s="70"/>
      <c r="B78" s="18" t="s">
        <v>10049</v>
      </c>
      <c r="C78" s="18" t="s">
        <v>10474</v>
      </c>
      <c r="D78" s="58" t="s">
        <v>9772</v>
      </c>
      <c r="E78" s="60" t="s">
        <v>10335</v>
      </c>
      <c r="F78" s="8" t="s">
        <v>9689</v>
      </c>
      <c r="G78" s="8" t="s">
        <v>9721</v>
      </c>
      <c r="H78" s="25" t="s">
        <v>10002</v>
      </c>
      <c r="I78" s="57">
        <v>1.0780000000000001</v>
      </c>
      <c r="J78" s="57">
        <v>1.0780000000000001</v>
      </c>
      <c r="K78" s="8" t="s">
        <v>10135</v>
      </c>
      <c r="L78" s="25" t="s">
        <v>10133</v>
      </c>
      <c r="M78" s="25" t="s">
        <v>10017</v>
      </c>
      <c r="N78" s="8" t="str">
        <f t="shared" si="1"/>
        <v>Sim</v>
      </c>
      <c r="O78" s="25">
        <v>1</v>
      </c>
      <c r="P78" s="25">
        <v>10</v>
      </c>
    </row>
    <row r="79" spans="1:16" ht="17.25" customHeight="1" x14ac:dyDescent="0.35">
      <c r="A79" s="70"/>
      <c r="B79" s="18" t="s">
        <v>10049</v>
      </c>
      <c r="C79" s="18" t="s">
        <v>10474</v>
      </c>
      <c r="D79" s="58" t="s">
        <v>9773</v>
      </c>
      <c r="E79" s="60" t="s">
        <v>10336</v>
      </c>
      <c r="F79" s="8" t="s">
        <v>9689</v>
      </c>
      <c r="G79" s="8" t="s">
        <v>9721</v>
      </c>
      <c r="H79" s="25" t="s">
        <v>10002</v>
      </c>
      <c r="I79" s="57">
        <v>7.26</v>
      </c>
      <c r="J79" s="57">
        <v>7.26</v>
      </c>
      <c r="K79" s="8" t="s">
        <v>10135</v>
      </c>
      <c r="L79" s="25" t="s">
        <v>10133</v>
      </c>
      <c r="M79" s="25" t="s">
        <v>10018</v>
      </c>
      <c r="N79" s="8" t="str">
        <f t="shared" si="1"/>
        <v>Sim</v>
      </c>
      <c r="O79" s="25">
        <v>2.5</v>
      </c>
      <c r="P79" s="25">
        <v>10</v>
      </c>
    </row>
    <row r="80" spans="1:16" ht="17.25" customHeight="1" x14ac:dyDescent="0.35">
      <c r="A80" s="70"/>
      <c r="B80" s="18" t="s">
        <v>10049</v>
      </c>
      <c r="C80" s="18" t="s">
        <v>10474</v>
      </c>
      <c r="D80" s="58" t="s">
        <v>9774</v>
      </c>
      <c r="E80" s="60" t="s">
        <v>10337</v>
      </c>
      <c r="F80" s="8" t="s">
        <v>9689</v>
      </c>
      <c r="G80" s="8" t="s">
        <v>9721</v>
      </c>
      <c r="H80" s="25" t="s">
        <v>10003</v>
      </c>
      <c r="I80" s="57">
        <v>2.2000000000000002</v>
      </c>
      <c r="J80" s="57">
        <v>2.2000000000000002</v>
      </c>
      <c r="K80" s="8" t="s">
        <v>10135</v>
      </c>
      <c r="L80" s="25" t="s">
        <v>10133</v>
      </c>
      <c r="M80" s="25" t="s">
        <v>10019</v>
      </c>
      <c r="N80" s="8" t="str">
        <f t="shared" si="1"/>
        <v>Sim</v>
      </c>
      <c r="O80" s="25">
        <v>0</v>
      </c>
      <c r="P80" s="25">
        <v>15</v>
      </c>
    </row>
    <row r="81" spans="1:16" ht="17.25" customHeight="1" x14ac:dyDescent="0.35">
      <c r="A81" s="70"/>
      <c r="B81" s="18" t="s">
        <v>10049</v>
      </c>
      <c r="C81" s="18" t="s">
        <v>10474</v>
      </c>
      <c r="D81" s="58" t="s">
        <v>9775</v>
      </c>
      <c r="E81" s="60" t="s">
        <v>10338</v>
      </c>
      <c r="F81" s="8" t="s">
        <v>9689</v>
      </c>
      <c r="G81" s="8" t="s">
        <v>9721</v>
      </c>
      <c r="H81" s="25" t="s">
        <v>9737</v>
      </c>
      <c r="I81" s="57">
        <v>15</v>
      </c>
      <c r="J81" s="57">
        <v>15</v>
      </c>
      <c r="K81" s="8" t="s">
        <v>10135</v>
      </c>
      <c r="L81" s="25" t="s">
        <v>10133</v>
      </c>
      <c r="M81" s="25" t="s">
        <v>10020</v>
      </c>
      <c r="N81" s="8" t="str">
        <f t="shared" si="1"/>
        <v>Sim</v>
      </c>
      <c r="O81" s="25">
        <v>0</v>
      </c>
      <c r="P81" s="25">
        <v>50</v>
      </c>
    </row>
    <row r="82" spans="1:16" ht="17.25" customHeight="1" x14ac:dyDescent="0.35">
      <c r="A82" s="70" t="s">
        <v>9777</v>
      </c>
      <c r="B82" s="18" t="s">
        <v>10049</v>
      </c>
      <c r="C82" s="18" t="s">
        <v>10473</v>
      </c>
      <c r="D82" s="58" t="s">
        <v>9778</v>
      </c>
      <c r="E82" s="60" t="s">
        <v>10339</v>
      </c>
      <c r="F82" s="8" t="s">
        <v>9689</v>
      </c>
      <c r="G82" s="8" t="s">
        <v>9721</v>
      </c>
      <c r="H82" s="25" t="s">
        <v>9634</v>
      </c>
      <c r="I82" s="57">
        <v>5</v>
      </c>
      <c r="J82" s="57">
        <v>5</v>
      </c>
      <c r="K82" s="8" t="s">
        <v>10135</v>
      </c>
      <c r="L82" s="25" t="s">
        <v>10021</v>
      </c>
      <c r="M82" s="25" t="s">
        <v>10022</v>
      </c>
      <c r="N82" s="8" t="str">
        <f t="shared" si="1"/>
        <v>Sim</v>
      </c>
      <c r="O82" s="25">
        <v>0</v>
      </c>
      <c r="P82" s="25">
        <v>20</v>
      </c>
    </row>
    <row r="83" spans="1:16" ht="17.25" customHeight="1" x14ac:dyDescent="0.35">
      <c r="A83" s="70"/>
      <c r="B83" s="18" t="s">
        <v>10049</v>
      </c>
      <c r="C83" s="18" t="s">
        <v>10473</v>
      </c>
      <c r="D83" s="58" t="s">
        <v>9779</v>
      </c>
      <c r="E83" s="60" t="s">
        <v>10340</v>
      </c>
      <c r="F83" s="8" t="s">
        <v>9689</v>
      </c>
      <c r="G83" s="8" t="s">
        <v>9721</v>
      </c>
      <c r="H83" s="25" t="s">
        <v>9634</v>
      </c>
      <c r="I83" s="57">
        <v>12</v>
      </c>
      <c r="J83" s="57">
        <v>12</v>
      </c>
      <c r="K83" s="8" t="s">
        <v>10135</v>
      </c>
      <c r="L83" s="25" t="s">
        <v>10021</v>
      </c>
      <c r="M83" s="25" t="s">
        <v>10023</v>
      </c>
      <c r="N83" s="8" t="str">
        <f t="shared" si="1"/>
        <v>Sim</v>
      </c>
      <c r="O83" s="25">
        <v>0</v>
      </c>
      <c r="P83" s="25">
        <v>30</v>
      </c>
    </row>
    <row r="84" spans="1:16" ht="17.25" customHeight="1" x14ac:dyDescent="0.35">
      <c r="A84" s="70"/>
      <c r="B84" s="18" t="s">
        <v>10049</v>
      </c>
      <c r="C84" s="18" t="s">
        <v>10473</v>
      </c>
      <c r="D84" s="58" t="s">
        <v>9780</v>
      </c>
      <c r="E84" s="60" t="s">
        <v>10341</v>
      </c>
      <c r="F84" s="8" t="s">
        <v>9689</v>
      </c>
      <c r="G84" s="8" t="s">
        <v>9721</v>
      </c>
      <c r="H84" s="25" t="s">
        <v>9634</v>
      </c>
      <c r="I84" s="57">
        <v>9</v>
      </c>
      <c r="J84" s="57">
        <v>9</v>
      </c>
      <c r="K84" s="8" t="s">
        <v>10135</v>
      </c>
      <c r="L84" s="25" t="s">
        <v>10021</v>
      </c>
      <c r="M84" s="25" t="s">
        <v>10024</v>
      </c>
      <c r="N84" s="8" t="str">
        <f t="shared" si="1"/>
        <v>Sim</v>
      </c>
      <c r="O84" s="25">
        <v>0</v>
      </c>
      <c r="P84" s="25">
        <v>20</v>
      </c>
    </row>
    <row r="85" spans="1:16" ht="17.25" customHeight="1" x14ac:dyDescent="0.35">
      <c r="A85" s="70"/>
      <c r="B85" s="18" t="s">
        <v>10049</v>
      </c>
      <c r="C85" s="18" t="s">
        <v>10473</v>
      </c>
      <c r="D85" s="58" t="s">
        <v>9781</v>
      </c>
      <c r="E85" s="60" t="s">
        <v>10342</v>
      </c>
      <c r="F85" s="8" t="s">
        <v>9689</v>
      </c>
      <c r="G85" s="8" t="s">
        <v>9721</v>
      </c>
      <c r="H85" s="25" t="s">
        <v>9634</v>
      </c>
      <c r="I85" s="57">
        <v>25</v>
      </c>
      <c r="J85" s="57">
        <v>25</v>
      </c>
      <c r="K85" s="8" t="s">
        <v>10135</v>
      </c>
      <c r="L85" s="25" t="s">
        <v>10021</v>
      </c>
      <c r="M85" s="25" t="s">
        <v>10025</v>
      </c>
      <c r="N85" s="8" t="str">
        <f t="shared" si="1"/>
        <v>Sim</v>
      </c>
      <c r="O85" s="25">
        <v>0</v>
      </c>
      <c r="P85" s="25">
        <v>40</v>
      </c>
    </row>
    <row r="86" spans="1:16" ht="17.25" customHeight="1" x14ac:dyDescent="0.35">
      <c r="A86" s="70" t="s">
        <v>9968</v>
      </c>
      <c r="B86" s="18" t="s">
        <v>10049</v>
      </c>
      <c r="C86" s="18" t="s">
        <v>10470</v>
      </c>
      <c r="D86" s="58" t="s">
        <v>9969</v>
      </c>
      <c r="E86" s="60" t="s">
        <v>10358</v>
      </c>
      <c r="F86" s="8" t="s">
        <v>9689</v>
      </c>
      <c r="G86" s="8" t="s">
        <v>9721</v>
      </c>
      <c r="H86" s="25" t="s">
        <v>9978</v>
      </c>
      <c r="I86" s="61">
        <v>498</v>
      </c>
      <c r="J86" s="61">
        <v>498</v>
      </c>
      <c r="K86" s="8" t="s">
        <v>10135</v>
      </c>
      <c r="L86" s="25" t="s">
        <v>10133</v>
      </c>
      <c r="M86" s="25" t="s">
        <v>10026</v>
      </c>
      <c r="N86" s="8" t="str">
        <f t="shared" si="1"/>
        <v>Sim</v>
      </c>
      <c r="O86" s="25">
        <v>0</v>
      </c>
      <c r="P86" s="25">
        <v>1000</v>
      </c>
    </row>
    <row r="87" spans="1:16" ht="17.25" customHeight="1" x14ac:dyDescent="0.35">
      <c r="A87" s="70"/>
      <c r="B87" s="18" t="s">
        <v>10049</v>
      </c>
      <c r="C87" s="18" t="s">
        <v>10470</v>
      </c>
      <c r="D87" s="58" t="s">
        <v>9970</v>
      </c>
      <c r="E87" s="60" t="s">
        <v>10359</v>
      </c>
      <c r="F87" s="8" t="s">
        <v>9689</v>
      </c>
      <c r="G87" s="8" t="s">
        <v>9721</v>
      </c>
      <c r="H87" s="25" t="s">
        <v>9978</v>
      </c>
      <c r="I87" s="62">
        <v>0</v>
      </c>
      <c r="J87" s="62">
        <v>0</v>
      </c>
      <c r="K87" s="8" t="s">
        <v>10135</v>
      </c>
      <c r="L87" s="25" t="s">
        <v>10133</v>
      </c>
      <c r="M87" s="25" t="s">
        <v>10027</v>
      </c>
      <c r="N87" s="8" t="str">
        <f t="shared" si="1"/>
        <v>Sim</v>
      </c>
      <c r="O87" s="25">
        <v>0</v>
      </c>
      <c r="P87" s="25">
        <v>1000</v>
      </c>
    </row>
    <row r="88" spans="1:16" ht="17.25" customHeight="1" x14ac:dyDescent="0.35">
      <c r="A88" s="70"/>
      <c r="B88" s="18" t="s">
        <v>10049</v>
      </c>
      <c r="C88" s="18" t="s">
        <v>10470</v>
      </c>
      <c r="D88" s="58" t="s">
        <v>9971</v>
      </c>
      <c r="E88" s="60" t="s">
        <v>10360</v>
      </c>
      <c r="F88" s="8" t="s">
        <v>9689</v>
      </c>
      <c r="G88" s="8" t="s">
        <v>9721</v>
      </c>
      <c r="H88" s="25" t="s">
        <v>9978</v>
      </c>
      <c r="I88" s="62">
        <v>42.8</v>
      </c>
      <c r="J88" s="62">
        <v>42.8</v>
      </c>
      <c r="K88" s="8" t="s">
        <v>10135</v>
      </c>
      <c r="L88" s="25" t="s">
        <v>10133</v>
      </c>
      <c r="M88" s="25" t="s">
        <v>10028</v>
      </c>
      <c r="N88" s="8" t="str">
        <f t="shared" si="1"/>
        <v>Sim</v>
      </c>
      <c r="O88" s="25">
        <v>0</v>
      </c>
      <c r="P88" s="25">
        <v>500</v>
      </c>
    </row>
    <row r="89" spans="1:16" ht="17.25" customHeight="1" x14ac:dyDescent="0.35">
      <c r="A89" s="70"/>
      <c r="B89" s="18" t="s">
        <v>10049</v>
      </c>
      <c r="C89" s="18" t="s">
        <v>10470</v>
      </c>
      <c r="D89" s="58" t="s">
        <v>9972</v>
      </c>
      <c r="E89" s="41" t="s">
        <v>10362</v>
      </c>
      <c r="F89" s="8" t="s">
        <v>9689</v>
      </c>
      <c r="G89" s="8" t="s">
        <v>9721</v>
      </c>
      <c r="H89" s="25" t="s">
        <v>9978</v>
      </c>
      <c r="I89" s="62">
        <v>250</v>
      </c>
      <c r="J89" s="62">
        <v>250</v>
      </c>
      <c r="K89" s="8" t="s">
        <v>10135</v>
      </c>
      <c r="L89" s="25" t="s">
        <v>10133</v>
      </c>
      <c r="M89" s="25" t="s">
        <v>10029</v>
      </c>
      <c r="N89" s="8" t="str">
        <f t="shared" si="1"/>
        <v>Sim</v>
      </c>
      <c r="O89" s="25">
        <v>0</v>
      </c>
      <c r="P89" s="25">
        <v>500</v>
      </c>
    </row>
    <row r="90" spans="1:16" ht="17.25" customHeight="1" x14ac:dyDescent="0.35">
      <c r="A90" s="70"/>
      <c r="B90" s="18" t="s">
        <v>10049</v>
      </c>
      <c r="C90" s="18" t="s">
        <v>10470</v>
      </c>
      <c r="D90" s="58" t="s">
        <v>9973</v>
      </c>
      <c r="E90" s="60" t="s">
        <v>10361</v>
      </c>
      <c r="F90" s="8" t="s">
        <v>9689</v>
      </c>
      <c r="G90" s="8" t="s">
        <v>9721</v>
      </c>
      <c r="H90" s="25" t="s">
        <v>9634</v>
      </c>
      <c r="I90" s="61">
        <v>0.47</v>
      </c>
      <c r="J90" s="61">
        <v>0.47</v>
      </c>
      <c r="K90" s="8" t="s">
        <v>10135</v>
      </c>
      <c r="L90" s="25" t="s">
        <v>10133</v>
      </c>
      <c r="M90" s="25" t="s">
        <v>10030</v>
      </c>
      <c r="N90" s="8" t="str">
        <f t="shared" si="1"/>
        <v>Sim</v>
      </c>
      <c r="O90" s="25">
        <v>0</v>
      </c>
      <c r="P90" s="25">
        <v>5</v>
      </c>
    </row>
    <row r="91" spans="1:16" ht="17.25" customHeight="1" x14ac:dyDescent="0.35">
      <c r="A91" s="70"/>
      <c r="B91" s="18" t="s">
        <v>10049</v>
      </c>
      <c r="C91" s="18" t="s">
        <v>10470</v>
      </c>
      <c r="D91" s="58" t="s">
        <v>9974</v>
      </c>
      <c r="E91" s="60" t="s">
        <v>10363</v>
      </c>
      <c r="F91" s="8" t="s">
        <v>9689</v>
      </c>
      <c r="G91" s="8" t="s">
        <v>9721</v>
      </c>
      <c r="H91" s="25" t="s">
        <v>9979</v>
      </c>
      <c r="I91" s="62">
        <v>5</v>
      </c>
      <c r="J91" s="62">
        <v>5</v>
      </c>
      <c r="K91" s="8" t="s">
        <v>10135</v>
      </c>
      <c r="L91" s="25" t="s">
        <v>10133</v>
      </c>
      <c r="M91" s="25" t="s">
        <v>10031</v>
      </c>
      <c r="N91" s="8" t="str">
        <f t="shared" si="1"/>
        <v>Sim</v>
      </c>
      <c r="O91" s="25">
        <v>0</v>
      </c>
      <c r="P91" s="25">
        <v>20</v>
      </c>
    </row>
    <row r="92" spans="1:16" ht="17.25" customHeight="1" x14ac:dyDescent="0.35">
      <c r="A92" s="70"/>
      <c r="B92" s="18" t="s">
        <v>10049</v>
      </c>
      <c r="C92" s="18" t="s">
        <v>10470</v>
      </c>
      <c r="D92" s="58" t="s">
        <v>9975</v>
      </c>
      <c r="E92" s="60" t="s">
        <v>10364</v>
      </c>
      <c r="F92" s="8" t="s">
        <v>9689</v>
      </c>
      <c r="G92" s="8" t="s">
        <v>9721</v>
      </c>
      <c r="H92" s="25" t="s">
        <v>9980</v>
      </c>
      <c r="I92" s="62">
        <v>10</v>
      </c>
      <c r="J92" s="62">
        <v>10</v>
      </c>
      <c r="K92" s="8" t="s">
        <v>10135</v>
      </c>
      <c r="L92" s="25" t="s">
        <v>10133</v>
      </c>
      <c r="M92" s="25" t="s">
        <v>10032</v>
      </c>
      <c r="N92" s="8" t="str">
        <f t="shared" si="1"/>
        <v>Sim</v>
      </c>
      <c r="O92" s="25">
        <v>0</v>
      </c>
      <c r="P92" s="25">
        <v>30</v>
      </c>
    </row>
    <row r="93" spans="1:16" ht="17.25" customHeight="1" x14ac:dyDescent="0.35">
      <c r="A93" s="70"/>
      <c r="B93" s="18" t="s">
        <v>10049</v>
      </c>
      <c r="C93" s="18" t="s">
        <v>10470</v>
      </c>
      <c r="D93" s="58" t="s">
        <v>9976</v>
      </c>
      <c r="E93" s="60" t="s">
        <v>10365</v>
      </c>
      <c r="F93" s="8" t="s">
        <v>9689</v>
      </c>
      <c r="G93" s="8" t="s">
        <v>9721</v>
      </c>
      <c r="H93" s="25" t="s">
        <v>9980</v>
      </c>
      <c r="I93" s="62">
        <v>0</v>
      </c>
      <c r="J93" s="62">
        <v>0</v>
      </c>
      <c r="K93" s="8" t="s">
        <v>10135</v>
      </c>
      <c r="L93" s="25" t="s">
        <v>10133</v>
      </c>
      <c r="M93" s="25" t="s">
        <v>10033</v>
      </c>
      <c r="N93" s="8" t="str">
        <f t="shared" si="1"/>
        <v>Sim</v>
      </c>
      <c r="O93" s="25">
        <v>0</v>
      </c>
      <c r="P93" s="25">
        <v>50</v>
      </c>
    </row>
    <row r="94" spans="1:16" ht="17.25" customHeight="1" x14ac:dyDescent="0.35">
      <c r="A94" s="70"/>
      <c r="B94" s="18" t="s">
        <v>10049</v>
      </c>
      <c r="C94" s="18" t="s">
        <v>10470</v>
      </c>
      <c r="D94" s="58" t="s">
        <v>9977</v>
      </c>
      <c r="E94" s="60" t="s">
        <v>10366</v>
      </c>
      <c r="F94" s="8" t="s">
        <v>9689</v>
      </c>
      <c r="G94" s="8" t="s">
        <v>9721</v>
      </c>
      <c r="H94" s="25" t="s">
        <v>9789</v>
      </c>
      <c r="I94" s="62">
        <v>50.5</v>
      </c>
      <c r="J94" s="62">
        <v>50.5</v>
      </c>
      <c r="K94" s="8" t="s">
        <v>10135</v>
      </c>
      <c r="L94" s="25" t="s">
        <v>10133</v>
      </c>
      <c r="M94" s="25" t="s">
        <v>10034</v>
      </c>
      <c r="N94" s="8" t="str">
        <f t="shared" si="1"/>
        <v>Sim</v>
      </c>
      <c r="O94" s="25">
        <v>0</v>
      </c>
      <c r="P94" s="25">
        <v>100</v>
      </c>
    </row>
    <row r="95" spans="1:16" ht="17.25" customHeight="1" x14ac:dyDescent="0.35">
      <c r="A95" s="70" t="s">
        <v>10206</v>
      </c>
      <c r="B95" s="18" t="s">
        <v>10049</v>
      </c>
      <c r="C95" s="18" t="s">
        <v>10471</v>
      </c>
      <c r="D95" s="58" t="s">
        <v>10227</v>
      </c>
      <c r="E95" s="60" t="s">
        <v>10449</v>
      </c>
      <c r="F95" s="8" t="s">
        <v>9689</v>
      </c>
      <c r="G95" s="8" t="s">
        <v>9721</v>
      </c>
      <c r="H95" s="25" t="s">
        <v>10146</v>
      </c>
      <c r="I95" s="62">
        <v>35</v>
      </c>
      <c r="J95" s="62">
        <v>35</v>
      </c>
      <c r="K95" s="8" t="s">
        <v>10135</v>
      </c>
      <c r="L95" s="25" t="s">
        <v>10133</v>
      </c>
      <c r="M95" s="25" t="s">
        <v>10228</v>
      </c>
      <c r="N95" s="8" t="str">
        <f t="shared" si="1"/>
        <v>Sim</v>
      </c>
      <c r="O95" s="25">
        <v>20</v>
      </c>
      <c r="P95" s="25">
        <v>35</v>
      </c>
    </row>
    <row r="96" spans="1:16" ht="17.25" customHeight="1" x14ac:dyDescent="0.35">
      <c r="A96" s="70"/>
      <c r="B96" s="18" t="s">
        <v>10049</v>
      </c>
      <c r="C96" s="18" t="s">
        <v>10471</v>
      </c>
      <c r="D96" s="58" t="s">
        <v>10207</v>
      </c>
      <c r="E96" s="60" t="s">
        <v>10443</v>
      </c>
      <c r="F96" s="8" t="s">
        <v>9689</v>
      </c>
      <c r="G96" s="8" t="s">
        <v>9721</v>
      </c>
      <c r="H96" s="25" t="s">
        <v>9634</v>
      </c>
      <c r="I96" s="62">
        <v>70</v>
      </c>
      <c r="J96" s="62">
        <v>70</v>
      </c>
      <c r="K96" s="8" t="s">
        <v>10135</v>
      </c>
      <c r="L96" s="25" t="s">
        <v>10021</v>
      </c>
      <c r="M96" s="25" t="s">
        <v>10226</v>
      </c>
      <c r="N96" s="8" t="str">
        <f t="shared" si="1"/>
        <v>Sim</v>
      </c>
      <c r="O96" s="25">
        <v>0</v>
      </c>
      <c r="P96" s="25">
        <v>100</v>
      </c>
    </row>
    <row r="97" spans="1:16" ht="17.25" customHeight="1" x14ac:dyDescent="0.35">
      <c r="A97" s="70"/>
      <c r="B97" s="18" t="s">
        <v>10049</v>
      </c>
      <c r="C97" s="18" t="s">
        <v>10471</v>
      </c>
      <c r="D97" s="58" t="s">
        <v>10208</v>
      </c>
      <c r="E97" s="60" t="s">
        <v>10444</v>
      </c>
      <c r="F97" s="8" t="s">
        <v>10459</v>
      </c>
      <c r="G97" s="8" t="s">
        <v>9721</v>
      </c>
      <c r="H97" s="25" t="s">
        <v>10230</v>
      </c>
      <c r="I97" s="62" t="s">
        <v>10231</v>
      </c>
      <c r="J97" s="62" t="s">
        <v>10231</v>
      </c>
      <c r="K97" s="8" t="s">
        <v>10135</v>
      </c>
      <c r="L97" s="25" t="s">
        <v>10021</v>
      </c>
      <c r="M97" s="25" t="s">
        <v>10232</v>
      </c>
      <c r="N97" s="8" t="str">
        <f t="shared" si="1"/>
        <v>Sim</v>
      </c>
      <c r="O97" s="25" t="s">
        <v>9782</v>
      </c>
      <c r="P97" s="25" t="s">
        <v>9782</v>
      </c>
    </row>
    <row r="98" spans="1:16" ht="17.25" customHeight="1" x14ac:dyDescent="0.35">
      <c r="A98" s="70"/>
      <c r="B98" s="18" t="s">
        <v>10049</v>
      </c>
      <c r="C98" s="18" t="s">
        <v>10471</v>
      </c>
      <c r="D98" s="58" t="s">
        <v>10209</v>
      </c>
      <c r="E98" s="60" t="s">
        <v>10457</v>
      </c>
      <c r="F98" s="8" t="s">
        <v>9689</v>
      </c>
      <c r="G98" s="8" t="s">
        <v>9721</v>
      </c>
      <c r="H98" s="25" t="s">
        <v>9634</v>
      </c>
      <c r="I98" s="62">
        <v>12.5</v>
      </c>
      <c r="J98" s="62">
        <v>12.5</v>
      </c>
      <c r="K98" s="8" t="s">
        <v>10135</v>
      </c>
      <c r="L98" s="25" t="s">
        <v>10021</v>
      </c>
      <c r="M98" s="25" t="s">
        <v>10154</v>
      </c>
      <c r="N98" s="8" t="str">
        <f t="shared" si="1"/>
        <v>Sim</v>
      </c>
      <c r="O98" s="25">
        <v>0</v>
      </c>
      <c r="P98" s="25">
        <v>35</v>
      </c>
    </row>
    <row r="99" spans="1:16" ht="17.25" customHeight="1" x14ac:dyDescent="0.35">
      <c r="A99" s="70"/>
      <c r="B99" s="18" t="s">
        <v>10049</v>
      </c>
      <c r="C99" s="18" t="s">
        <v>10471</v>
      </c>
      <c r="D99" s="58" t="s">
        <v>10210</v>
      </c>
      <c r="E99" s="60" t="s">
        <v>10445</v>
      </c>
      <c r="F99" s="8" t="s">
        <v>9689</v>
      </c>
      <c r="G99" s="8" t="s">
        <v>9721</v>
      </c>
      <c r="H99" s="25" t="s">
        <v>9634</v>
      </c>
      <c r="I99" s="62">
        <v>4.3499999999999996</v>
      </c>
      <c r="J99" s="62">
        <v>4.3499999999999996</v>
      </c>
      <c r="K99" s="8" t="s">
        <v>10135</v>
      </c>
      <c r="L99" s="25" t="s">
        <v>10021</v>
      </c>
      <c r="M99" s="25" t="s">
        <v>10233</v>
      </c>
      <c r="N99" s="8" t="str">
        <f t="shared" si="1"/>
        <v>Sim</v>
      </c>
      <c r="O99" s="25">
        <v>0</v>
      </c>
      <c r="P99" s="25">
        <v>25</v>
      </c>
    </row>
    <row r="100" spans="1:16" ht="17.25" customHeight="1" x14ac:dyDescent="0.35">
      <c r="A100" s="70"/>
      <c r="B100" s="18" t="s">
        <v>10049</v>
      </c>
      <c r="C100" s="18" t="s">
        <v>10471</v>
      </c>
      <c r="D100" s="58" t="s">
        <v>10211</v>
      </c>
      <c r="E100" s="60" t="s">
        <v>10446</v>
      </c>
      <c r="F100" s="8" t="s">
        <v>10216</v>
      </c>
      <c r="G100" s="8" t="s">
        <v>9721</v>
      </c>
      <c r="H100" s="25" t="s">
        <v>10146</v>
      </c>
      <c r="I100" s="62">
        <v>20</v>
      </c>
      <c r="J100" s="62">
        <v>20</v>
      </c>
      <c r="K100" s="8" t="s">
        <v>10135</v>
      </c>
      <c r="L100" s="25" t="s">
        <v>10021</v>
      </c>
      <c r="M100" s="25" t="s">
        <v>10234</v>
      </c>
      <c r="N100" s="8" t="str">
        <f t="shared" si="1"/>
        <v>Sim</v>
      </c>
      <c r="O100" s="25">
        <v>5</v>
      </c>
      <c r="P100" s="25">
        <v>35</v>
      </c>
    </row>
    <row r="101" spans="1:16" ht="17.25" customHeight="1" x14ac:dyDescent="0.35">
      <c r="A101" s="70"/>
      <c r="B101" s="18" t="s">
        <v>10049</v>
      </c>
      <c r="C101" s="18" t="s">
        <v>10471</v>
      </c>
      <c r="D101" s="58" t="s">
        <v>10212</v>
      </c>
      <c r="E101" s="60" t="s">
        <v>10447</v>
      </c>
      <c r="F101" s="8" t="s">
        <v>10216</v>
      </c>
      <c r="G101" s="8" t="s">
        <v>9721</v>
      </c>
      <c r="H101" s="25" t="s">
        <v>10146</v>
      </c>
      <c r="I101" s="62">
        <v>2</v>
      </c>
      <c r="J101" s="62">
        <v>2</v>
      </c>
      <c r="K101" s="8" t="s">
        <v>10135</v>
      </c>
      <c r="L101" s="25" t="s">
        <v>10021</v>
      </c>
      <c r="M101" s="25" t="s">
        <v>10235</v>
      </c>
      <c r="N101" s="8" t="str">
        <f t="shared" si="1"/>
        <v>Sim</v>
      </c>
      <c r="O101" s="25">
        <v>0</v>
      </c>
      <c r="P101" s="25">
        <v>5</v>
      </c>
    </row>
    <row r="102" spans="1:16" ht="17.25" customHeight="1" x14ac:dyDescent="0.35">
      <c r="A102" s="70"/>
      <c r="B102" s="18" t="s">
        <v>10049</v>
      </c>
      <c r="C102" s="18" t="s">
        <v>10471</v>
      </c>
      <c r="D102" s="58" t="s">
        <v>10213</v>
      </c>
      <c r="E102" s="60" t="s">
        <v>10448</v>
      </c>
      <c r="F102" s="8" t="s">
        <v>9689</v>
      </c>
      <c r="G102" s="8" t="s">
        <v>9721</v>
      </c>
      <c r="H102" s="25" t="s">
        <v>9634</v>
      </c>
      <c r="I102" s="62">
        <v>4.3499999999999996</v>
      </c>
      <c r="J102" s="62">
        <v>4.3499999999999996</v>
      </c>
      <c r="K102" s="8" t="s">
        <v>10135</v>
      </c>
      <c r="L102" s="25" t="s">
        <v>10021</v>
      </c>
      <c r="M102" s="25" t="s">
        <v>10229</v>
      </c>
      <c r="N102" s="8" t="str">
        <f t="shared" si="1"/>
        <v>Sim</v>
      </c>
      <c r="O102" s="25">
        <v>0</v>
      </c>
      <c r="P102" s="25">
        <v>25</v>
      </c>
    </row>
    <row r="103" spans="1:16" ht="17.25" customHeight="1" x14ac:dyDescent="0.35">
      <c r="A103" s="70"/>
      <c r="B103" s="18" t="s">
        <v>10049</v>
      </c>
      <c r="C103" s="18" t="s">
        <v>10471</v>
      </c>
      <c r="D103" s="58" t="s">
        <v>10215</v>
      </c>
      <c r="E103" s="60" t="s">
        <v>10245</v>
      </c>
      <c r="F103" s="8" t="s">
        <v>10459</v>
      </c>
      <c r="G103" s="8" t="s">
        <v>9721</v>
      </c>
      <c r="H103" s="25" t="s">
        <v>10461</v>
      </c>
      <c r="I103" s="62" t="s">
        <v>10354</v>
      </c>
      <c r="J103" s="62" t="s">
        <v>10354</v>
      </c>
      <c r="K103" s="8" t="s">
        <v>9782</v>
      </c>
      <c r="L103" s="25" t="s">
        <v>9782</v>
      </c>
      <c r="M103" s="25" t="s">
        <v>9782</v>
      </c>
      <c r="N103" s="8" t="str">
        <f t="shared" si="1"/>
        <v>Sim</v>
      </c>
      <c r="O103" s="25" t="s">
        <v>9782</v>
      </c>
      <c r="P103" s="25" t="s">
        <v>9782</v>
      </c>
    </row>
    <row r="104" spans="1:16" ht="17.25" customHeight="1" x14ac:dyDescent="0.35">
      <c r="A104" s="70"/>
      <c r="B104" s="18" t="s">
        <v>10049</v>
      </c>
      <c r="C104" s="18" t="s">
        <v>10471</v>
      </c>
      <c r="D104" s="58" t="s">
        <v>10214</v>
      </c>
      <c r="E104" s="60" t="s">
        <v>10246</v>
      </c>
      <c r="F104" s="8" t="s">
        <v>9689</v>
      </c>
      <c r="G104" s="8" t="s">
        <v>9721</v>
      </c>
      <c r="H104" s="25" t="s">
        <v>9782</v>
      </c>
      <c r="I104" s="62">
        <v>0</v>
      </c>
      <c r="J104" s="62">
        <v>0</v>
      </c>
      <c r="K104" s="8" t="s">
        <v>9782</v>
      </c>
      <c r="L104" s="25" t="s">
        <v>9782</v>
      </c>
      <c r="M104" s="25" t="s">
        <v>9782</v>
      </c>
      <c r="N104" s="8" t="str">
        <f t="shared" si="1"/>
        <v>Sim</v>
      </c>
      <c r="O104" s="25">
        <v>0</v>
      </c>
      <c r="P104" s="25">
        <v>100000000</v>
      </c>
    </row>
    <row r="105" spans="1:16" ht="17.25" customHeight="1" x14ac:dyDescent="0.35">
      <c r="A105" s="70"/>
      <c r="B105" s="18" t="s">
        <v>10049</v>
      </c>
      <c r="C105" s="18" t="s">
        <v>10471</v>
      </c>
      <c r="D105" s="58" t="s">
        <v>10217</v>
      </c>
      <c r="E105" s="60" t="s">
        <v>10450</v>
      </c>
      <c r="F105" s="8" t="s">
        <v>9689</v>
      </c>
      <c r="G105" s="8" t="s">
        <v>9721</v>
      </c>
      <c r="H105" s="25" t="s">
        <v>9634</v>
      </c>
      <c r="I105" s="62">
        <v>30</v>
      </c>
      <c r="J105" s="62">
        <v>30</v>
      </c>
      <c r="K105" s="8" t="s">
        <v>10135</v>
      </c>
      <c r="L105" s="25" t="s">
        <v>10021</v>
      </c>
      <c r="M105" s="25" t="s">
        <v>10236</v>
      </c>
      <c r="N105" s="8" t="str">
        <f t="shared" si="1"/>
        <v>Sim</v>
      </c>
      <c r="O105" s="25">
        <v>0</v>
      </c>
      <c r="P105" s="25">
        <v>100</v>
      </c>
    </row>
    <row r="106" spans="1:16" ht="17.25" customHeight="1" x14ac:dyDescent="0.35">
      <c r="A106" s="70"/>
      <c r="B106" s="18" t="s">
        <v>10049</v>
      </c>
      <c r="C106" s="18" t="s">
        <v>10471</v>
      </c>
      <c r="D106" s="58" t="s">
        <v>10218</v>
      </c>
      <c r="E106" s="60" t="s">
        <v>10451</v>
      </c>
      <c r="F106" s="8" t="s">
        <v>9643</v>
      </c>
      <c r="G106" s="8" t="s">
        <v>9721</v>
      </c>
      <c r="H106" s="25" t="s">
        <v>10230</v>
      </c>
      <c r="I106" s="62" t="s">
        <v>10231</v>
      </c>
      <c r="J106" s="62" t="s">
        <v>10231</v>
      </c>
      <c r="K106" s="8" t="s">
        <v>10135</v>
      </c>
      <c r="L106" s="25" t="s">
        <v>10021</v>
      </c>
      <c r="M106" s="25" t="s">
        <v>10237</v>
      </c>
      <c r="N106" s="8" t="str">
        <f t="shared" si="1"/>
        <v>Sim</v>
      </c>
      <c r="O106" s="25" t="s">
        <v>9782</v>
      </c>
      <c r="P106" s="25" t="s">
        <v>9782</v>
      </c>
    </row>
    <row r="107" spans="1:16" ht="17.25" customHeight="1" x14ac:dyDescent="0.35">
      <c r="A107" s="70"/>
      <c r="B107" s="18" t="s">
        <v>10049</v>
      </c>
      <c r="C107" s="18" t="s">
        <v>10471</v>
      </c>
      <c r="D107" s="58" t="s">
        <v>10219</v>
      </c>
      <c r="E107" s="60" t="s">
        <v>10458</v>
      </c>
      <c r="F107" s="8" t="s">
        <v>9689</v>
      </c>
      <c r="G107" s="8" t="s">
        <v>9721</v>
      </c>
      <c r="H107" s="25" t="s">
        <v>9634</v>
      </c>
      <c r="I107" s="62">
        <v>12.5</v>
      </c>
      <c r="J107" s="62">
        <v>12.5</v>
      </c>
      <c r="K107" s="8" t="s">
        <v>10135</v>
      </c>
      <c r="L107" s="25" t="s">
        <v>10021</v>
      </c>
      <c r="M107" s="25" t="s">
        <v>10238</v>
      </c>
      <c r="N107" s="8" t="str">
        <f t="shared" si="1"/>
        <v>Sim</v>
      </c>
      <c r="O107" s="25">
        <v>0</v>
      </c>
      <c r="P107" s="25">
        <v>35</v>
      </c>
    </row>
    <row r="108" spans="1:16" ht="17.25" customHeight="1" x14ac:dyDescent="0.35">
      <c r="A108" s="70"/>
      <c r="B108" s="18" t="s">
        <v>10049</v>
      </c>
      <c r="C108" s="18" t="s">
        <v>10471</v>
      </c>
      <c r="D108" s="58" t="s">
        <v>10220</v>
      </c>
      <c r="E108" s="60" t="s">
        <v>10452</v>
      </c>
      <c r="F108" s="8" t="s">
        <v>9689</v>
      </c>
      <c r="G108" s="8" t="s">
        <v>9721</v>
      </c>
      <c r="H108" s="25" t="s">
        <v>9634</v>
      </c>
      <c r="I108" s="62">
        <v>4.3499999999999996</v>
      </c>
      <c r="J108" s="62">
        <v>4.3499999999999996</v>
      </c>
      <c r="K108" s="8" t="s">
        <v>10135</v>
      </c>
      <c r="L108" s="25" t="s">
        <v>10021</v>
      </c>
      <c r="M108" s="25" t="s">
        <v>10239</v>
      </c>
      <c r="N108" s="8" t="str">
        <f t="shared" si="1"/>
        <v>Sim</v>
      </c>
      <c r="O108" s="25">
        <v>0</v>
      </c>
      <c r="P108" s="25">
        <v>25</v>
      </c>
    </row>
    <row r="109" spans="1:16" ht="17.25" customHeight="1" x14ac:dyDescent="0.35">
      <c r="A109" s="70"/>
      <c r="B109" s="18" t="s">
        <v>10049</v>
      </c>
      <c r="C109" s="18" t="s">
        <v>10471</v>
      </c>
      <c r="D109" s="58" t="s">
        <v>10221</v>
      </c>
      <c r="E109" s="60" t="s">
        <v>10453</v>
      </c>
      <c r="F109" s="8" t="s">
        <v>10216</v>
      </c>
      <c r="G109" s="8" t="s">
        <v>9721</v>
      </c>
      <c r="H109" s="25" t="s">
        <v>10146</v>
      </c>
      <c r="I109" s="62">
        <v>20</v>
      </c>
      <c r="J109" s="62">
        <v>20</v>
      </c>
      <c r="K109" s="8" t="s">
        <v>10135</v>
      </c>
      <c r="L109" s="25" t="s">
        <v>10021</v>
      </c>
      <c r="M109" s="25" t="s">
        <v>10240</v>
      </c>
      <c r="N109" s="8" t="str">
        <f t="shared" si="1"/>
        <v>Sim</v>
      </c>
      <c r="O109" s="25">
        <v>5</v>
      </c>
      <c r="P109" s="25">
        <v>35</v>
      </c>
    </row>
    <row r="110" spans="1:16" ht="17.25" customHeight="1" x14ac:dyDescent="0.35">
      <c r="A110" s="70"/>
      <c r="B110" s="18" t="s">
        <v>10049</v>
      </c>
      <c r="C110" s="18" t="s">
        <v>10471</v>
      </c>
      <c r="D110" s="58" t="s">
        <v>10222</v>
      </c>
      <c r="E110" s="60" t="s">
        <v>10454</v>
      </c>
      <c r="F110" s="8" t="s">
        <v>10216</v>
      </c>
      <c r="G110" s="8" t="s">
        <v>9721</v>
      </c>
      <c r="H110" s="25" t="s">
        <v>10146</v>
      </c>
      <c r="I110" s="62">
        <v>2</v>
      </c>
      <c r="J110" s="62">
        <v>2</v>
      </c>
      <c r="K110" s="8" t="s">
        <v>10135</v>
      </c>
      <c r="L110" s="25" t="s">
        <v>10021</v>
      </c>
      <c r="M110" s="25" t="s">
        <v>10241</v>
      </c>
      <c r="N110" s="8" t="str">
        <f t="shared" si="1"/>
        <v>Sim</v>
      </c>
      <c r="O110" s="25">
        <v>0</v>
      </c>
      <c r="P110" s="25">
        <v>5</v>
      </c>
    </row>
    <row r="111" spans="1:16" ht="17.25" customHeight="1" x14ac:dyDescent="0.35">
      <c r="A111" s="70"/>
      <c r="B111" s="18" t="s">
        <v>10049</v>
      </c>
      <c r="C111" s="18" t="s">
        <v>10471</v>
      </c>
      <c r="D111" s="58" t="s">
        <v>10223</v>
      </c>
      <c r="E111" s="60" t="s">
        <v>10455</v>
      </c>
      <c r="F111" s="8" t="s">
        <v>9689</v>
      </c>
      <c r="G111" s="8" t="s">
        <v>9721</v>
      </c>
      <c r="H111" s="25" t="s">
        <v>9634</v>
      </c>
      <c r="I111" s="62">
        <v>4.3499999999999996</v>
      </c>
      <c r="J111" s="62">
        <v>4.3499999999999996</v>
      </c>
      <c r="K111" s="8" t="s">
        <v>10135</v>
      </c>
      <c r="L111" s="25" t="s">
        <v>10021</v>
      </c>
      <c r="M111" s="25" t="s">
        <v>10242</v>
      </c>
      <c r="N111" s="8" t="str">
        <f t="shared" si="1"/>
        <v>Sim</v>
      </c>
      <c r="O111" s="25">
        <v>0</v>
      </c>
      <c r="P111" s="25">
        <v>25</v>
      </c>
    </row>
    <row r="112" spans="1:16" ht="17.25" customHeight="1" x14ac:dyDescent="0.35">
      <c r="A112" s="70"/>
      <c r="B112" s="18" t="s">
        <v>10049</v>
      </c>
      <c r="C112" s="18" t="s">
        <v>10471</v>
      </c>
      <c r="D112" s="58" t="s">
        <v>10224</v>
      </c>
      <c r="E112" s="60" t="s">
        <v>10243</v>
      </c>
      <c r="F112" s="8" t="s">
        <v>10459</v>
      </c>
      <c r="G112" s="8" t="s">
        <v>9721</v>
      </c>
      <c r="H112" s="25" t="s">
        <v>10461</v>
      </c>
      <c r="I112" s="62" t="s">
        <v>10354</v>
      </c>
      <c r="J112" s="62" t="s">
        <v>10354</v>
      </c>
      <c r="K112" s="8" t="s">
        <v>9782</v>
      </c>
      <c r="L112" s="25" t="s">
        <v>9782</v>
      </c>
      <c r="M112" s="25" t="s">
        <v>9782</v>
      </c>
      <c r="N112" s="8" t="str">
        <f t="shared" si="1"/>
        <v>Sim</v>
      </c>
      <c r="O112" s="25" t="s">
        <v>9782</v>
      </c>
      <c r="P112" s="25" t="s">
        <v>9782</v>
      </c>
    </row>
    <row r="113" spans="1:16" ht="17.25" customHeight="1" x14ac:dyDescent="0.35">
      <c r="A113" s="70"/>
      <c r="B113" s="18" t="s">
        <v>10049</v>
      </c>
      <c r="C113" s="18" t="s">
        <v>10471</v>
      </c>
      <c r="D113" s="58" t="s">
        <v>10225</v>
      </c>
      <c r="E113" s="60" t="s">
        <v>10244</v>
      </c>
      <c r="F113" s="8" t="s">
        <v>9689</v>
      </c>
      <c r="G113" s="8" t="s">
        <v>9721</v>
      </c>
      <c r="H113" s="25" t="s">
        <v>9782</v>
      </c>
      <c r="I113" s="62">
        <v>0</v>
      </c>
      <c r="J113" s="62">
        <v>0</v>
      </c>
      <c r="K113" s="8" t="s">
        <v>9782</v>
      </c>
      <c r="L113" s="25" t="s">
        <v>9782</v>
      </c>
      <c r="M113" s="25" t="s">
        <v>9782</v>
      </c>
      <c r="N113" s="8" t="str">
        <f t="shared" si="1"/>
        <v>Sim</v>
      </c>
      <c r="O113" s="25">
        <v>0</v>
      </c>
      <c r="P113" s="25">
        <v>100000000</v>
      </c>
    </row>
    <row r="114" spans="1:16" ht="17.25" customHeight="1" x14ac:dyDescent="0.35">
      <c r="A114" s="70" t="s">
        <v>9992</v>
      </c>
      <c r="B114" s="18" t="s">
        <v>10049</v>
      </c>
      <c r="C114" s="18" t="s">
        <v>10476</v>
      </c>
      <c r="D114" s="58" t="s">
        <v>9981</v>
      </c>
      <c r="E114" s="60" t="s">
        <v>10367</v>
      </c>
      <c r="F114" s="8" t="s">
        <v>9689</v>
      </c>
      <c r="G114" s="8" t="s">
        <v>9721</v>
      </c>
      <c r="H114" s="25" t="s">
        <v>10047</v>
      </c>
      <c r="I114" s="62">
        <v>155</v>
      </c>
      <c r="J114" s="62">
        <v>155</v>
      </c>
      <c r="K114" s="8" t="s">
        <v>10135</v>
      </c>
      <c r="L114" s="25" t="s">
        <v>10035</v>
      </c>
      <c r="M114" s="25" t="s">
        <v>10036</v>
      </c>
      <c r="N114" s="8" t="str">
        <f t="shared" si="1"/>
        <v>Sim</v>
      </c>
      <c r="O114" s="25">
        <v>140</v>
      </c>
      <c r="P114" s="25">
        <v>160</v>
      </c>
    </row>
    <row r="115" spans="1:16" ht="17.25" customHeight="1" x14ac:dyDescent="0.35">
      <c r="A115" s="70"/>
      <c r="B115" s="18" t="s">
        <v>10049</v>
      </c>
      <c r="C115" s="18" t="s">
        <v>10476</v>
      </c>
      <c r="D115" s="58" t="s">
        <v>9982</v>
      </c>
      <c r="E115" s="60" t="s">
        <v>10368</v>
      </c>
      <c r="F115" s="8" t="s">
        <v>9689</v>
      </c>
      <c r="G115" s="8" t="s">
        <v>9721</v>
      </c>
      <c r="H115" s="25" t="s">
        <v>9634</v>
      </c>
      <c r="I115" s="61">
        <v>100</v>
      </c>
      <c r="J115" s="61">
        <v>100</v>
      </c>
      <c r="K115" s="8" t="s">
        <v>10135</v>
      </c>
      <c r="L115" s="25" t="s">
        <v>10035</v>
      </c>
      <c r="M115" s="25" t="s">
        <v>10037</v>
      </c>
      <c r="N115" s="8" t="str">
        <f t="shared" si="1"/>
        <v>Sim</v>
      </c>
      <c r="O115" s="25">
        <v>50</v>
      </c>
      <c r="P115" s="25">
        <v>100</v>
      </c>
    </row>
    <row r="116" spans="1:16" ht="17.25" customHeight="1" x14ac:dyDescent="0.35">
      <c r="A116" s="70"/>
      <c r="B116" s="18" t="s">
        <v>10049</v>
      </c>
      <c r="C116" s="18" t="s">
        <v>10476</v>
      </c>
      <c r="D116" s="58" t="s">
        <v>9983</v>
      </c>
      <c r="E116" s="60" t="s">
        <v>10369</v>
      </c>
      <c r="F116" s="8" t="s">
        <v>9689</v>
      </c>
      <c r="G116" s="8" t="s">
        <v>9721</v>
      </c>
      <c r="H116" s="25" t="s">
        <v>9634</v>
      </c>
      <c r="I116" s="61">
        <v>1</v>
      </c>
      <c r="J116" s="61">
        <v>1</v>
      </c>
      <c r="K116" s="8" t="s">
        <v>10135</v>
      </c>
      <c r="L116" s="25" t="s">
        <v>10035</v>
      </c>
      <c r="M116" s="25" t="s">
        <v>10038</v>
      </c>
      <c r="N116" s="8" t="str">
        <f t="shared" si="1"/>
        <v>Sim</v>
      </c>
      <c r="O116" s="25">
        <v>0</v>
      </c>
      <c r="P116" s="25">
        <v>10</v>
      </c>
    </row>
    <row r="117" spans="1:16" ht="17.25" customHeight="1" x14ac:dyDescent="0.35">
      <c r="A117" s="70"/>
      <c r="B117" s="18" t="s">
        <v>10049</v>
      </c>
      <c r="C117" s="18" t="s">
        <v>10476</v>
      </c>
      <c r="D117" s="58" t="s">
        <v>9984</v>
      </c>
      <c r="E117" s="60" t="s">
        <v>10370</v>
      </c>
      <c r="F117" s="8" t="s">
        <v>9689</v>
      </c>
      <c r="G117" s="8" t="s">
        <v>9721</v>
      </c>
      <c r="H117" s="25" t="s">
        <v>9634</v>
      </c>
      <c r="I117" s="61">
        <v>5</v>
      </c>
      <c r="J117" s="61">
        <v>5</v>
      </c>
      <c r="K117" s="8" t="s">
        <v>10135</v>
      </c>
      <c r="L117" s="25" t="s">
        <v>10035</v>
      </c>
      <c r="M117" s="25" t="s">
        <v>10039</v>
      </c>
      <c r="N117" s="8" t="str">
        <f t="shared" si="1"/>
        <v>Sim</v>
      </c>
      <c r="O117" s="25">
        <v>0</v>
      </c>
      <c r="P117" s="25">
        <v>15</v>
      </c>
    </row>
    <row r="118" spans="1:16" ht="17.25" customHeight="1" x14ac:dyDescent="0.35">
      <c r="A118" s="70"/>
      <c r="B118" s="18" t="s">
        <v>10049</v>
      </c>
      <c r="C118" s="18" t="s">
        <v>10476</v>
      </c>
      <c r="D118" s="58" t="s">
        <v>9985</v>
      </c>
      <c r="E118" s="60" t="s">
        <v>10377</v>
      </c>
      <c r="F118" s="8" t="s">
        <v>9689</v>
      </c>
      <c r="G118" s="8" t="s">
        <v>9721</v>
      </c>
      <c r="H118" s="25" t="s">
        <v>9634</v>
      </c>
      <c r="I118" s="61">
        <v>2.5</v>
      </c>
      <c r="J118" s="61">
        <v>2.5</v>
      </c>
      <c r="K118" s="8" t="s">
        <v>10135</v>
      </c>
      <c r="L118" s="25" t="s">
        <v>10035</v>
      </c>
      <c r="M118" s="25" t="s">
        <v>10040</v>
      </c>
      <c r="N118" s="8" t="str">
        <f t="shared" si="1"/>
        <v>Sim</v>
      </c>
      <c r="O118" s="25">
        <v>0</v>
      </c>
      <c r="P118" s="25">
        <v>10</v>
      </c>
    </row>
    <row r="119" spans="1:16" ht="17.25" customHeight="1" x14ac:dyDescent="0.35">
      <c r="A119" s="70"/>
      <c r="B119" s="18" t="s">
        <v>10049</v>
      </c>
      <c r="C119" s="18" t="s">
        <v>10476</v>
      </c>
      <c r="D119" s="58" t="s">
        <v>9986</v>
      </c>
      <c r="E119" s="60" t="s">
        <v>10371</v>
      </c>
      <c r="F119" s="8" t="s">
        <v>9689</v>
      </c>
      <c r="G119" s="8" t="s">
        <v>9721</v>
      </c>
      <c r="H119" s="25" t="s">
        <v>10048</v>
      </c>
      <c r="I119" s="61">
        <v>300000</v>
      </c>
      <c r="J119" s="61">
        <v>300000</v>
      </c>
      <c r="K119" s="8" t="s">
        <v>10135</v>
      </c>
      <c r="L119" s="25" t="s">
        <v>10035</v>
      </c>
      <c r="M119" s="25" t="s">
        <v>10041</v>
      </c>
      <c r="N119" s="8" t="str">
        <f t="shared" si="1"/>
        <v>Sim</v>
      </c>
      <c r="O119" s="25">
        <v>0</v>
      </c>
      <c r="P119" s="25">
        <v>1000000</v>
      </c>
    </row>
    <row r="120" spans="1:16" ht="17.25" customHeight="1" x14ac:dyDescent="0.35">
      <c r="A120" s="70"/>
      <c r="B120" s="18" t="s">
        <v>10049</v>
      </c>
      <c r="C120" s="18" t="s">
        <v>10476</v>
      </c>
      <c r="D120" s="58" t="s">
        <v>9987</v>
      </c>
      <c r="E120" s="60" t="s">
        <v>10372</v>
      </c>
      <c r="F120" s="8" t="s">
        <v>9689</v>
      </c>
      <c r="G120" s="8" t="s">
        <v>9721</v>
      </c>
      <c r="H120" s="25" t="s">
        <v>9634</v>
      </c>
      <c r="I120" s="61">
        <v>30</v>
      </c>
      <c r="J120" s="61">
        <v>30</v>
      </c>
      <c r="K120" s="8" t="s">
        <v>10135</v>
      </c>
      <c r="L120" s="25" t="s">
        <v>10035</v>
      </c>
      <c r="M120" s="25" t="s">
        <v>10042</v>
      </c>
      <c r="N120" s="8" t="str">
        <f t="shared" si="1"/>
        <v>Sim</v>
      </c>
      <c r="O120" s="25">
        <v>0</v>
      </c>
      <c r="P120" s="25">
        <v>75</v>
      </c>
    </row>
    <row r="121" spans="1:16" ht="17.25" customHeight="1" x14ac:dyDescent="0.35">
      <c r="A121" s="70"/>
      <c r="B121" s="18" t="s">
        <v>10049</v>
      </c>
      <c r="C121" s="18" t="s">
        <v>10476</v>
      </c>
      <c r="D121" s="58" t="s">
        <v>9988</v>
      </c>
      <c r="E121" s="60" t="s">
        <v>10373</v>
      </c>
      <c r="F121" s="8" t="s">
        <v>9689</v>
      </c>
      <c r="G121" s="8" t="s">
        <v>9721</v>
      </c>
      <c r="H121" s="25" t="s">
        <v>9634</v>
      </c>
      <c r="I121" s="61">
        <v>50</v>
      </c>
      <c r="J121" s="61">
        <v>50</v>
      </c>
      <c r="K121" s="8" t="s">
        <v>10135</v>
      </c>
      <c r="L121" s="25" t="s">
        <v>10035</v>
      </c>
      <c r="M121" s="25" t="s">
        <v>10043</v>
      </c>
      <c r="N121" s="8" t="str">
        <f t="shared" si="1"/>
        <v>Sim</v>
      </c>
      <c r="O121" s="25">
        <v>0</v>
      </c>
      <c r="P121" s="25">
        <v>100</v>
      </c>
    </row>
    <row r="122" spans="1:16" ht="17.25" customHeight="1" x14ac:dyDescent="0.35">
      <c r="A122" s="70"/>
      <c r="B122" s="18" t="s">
        <v>10049</v>
      </c>
      <c r="C122" s="18" t="s">
        <v>10476</v>
      </c>
      <c r="D122" s="58" t="s">
        <v>9989</v>
      </c>
      <c r="E122" s="60" t="s">
        <v>10374</v>
      </c>
      <c r="F122" s="8" t="s">
        <v>9689</v>
      </c>
      <c r="G122" s="8" t="s">
        <v>9721</v>
      </c>
      <c r="H122" s="25" t="s">
        <v>10048</v>
      </c>
      <c r="I122" s="61">
        <v>10000</v>
      </c>
      <c r="J122" s="61">
        <v>10000</v>
      </c>
      <c r="K122" s="8" t="s">
        <v>10135</v>
      </c>
      <c r="L122" s="25" t="s">
        <v>10035</v>
      </c>
      <c r="M122" s="25" t="s">
        <v>10044</v>
      </c>
      <c r="N122" s="8" t="str">
        <f t="shared" si="1"/>
        <v>Sim</v>
      </c>
      <c r="O122" s="25">
        <v>0</v>
      </c>
      <c r="P122" s="25">
        <v>100000</v>
      </c>
    </row>
    <row r="123" spans="1:16" ht="17.25" customHeight="1" x14ac:dyDescent="0.35">
      <c r="A123" s="70"/>
      <c r="B123" s="18" t="s">
        <v>10049</v>
      </c>
      <c r="C123" s="18" t="s">
        <v>10476</v>
      </c>
      <c r="D123" s="58" t="s">
        <v>9990</v>
      </c>
      <c r="E123" s="60" t="s">
        <v>10375</v>
      </c>
      <c r="F123" s="8" t="s">
        <v>9689</v>
      </c>
      <c r="G123" s="8" t="s">
        <v>9721</v>
      </c>
      <c r="H123" s="25" t="s">
        <v>10048</v>
      </c>
      <c r="I123" s="61">
        <v>100</v>
      </c>
      <c r="J123" s="61">
        <v>100</v>
      </c>
      <c r="K123" s="8" t="s">
        <v>10135</v>
      </c>
      <c r="L123" s="25" t="s">
        <v>10035</v>
      </c>
      <c r="M123" s="25" t="s">
        <v>10045</v>
      </c>
      <c r="N123" s="8" t="str">
        <f t="shared" si="1"/>
        <v>Sim</v>
      </c>
      <c r="O123" s="25">
        <v>0</v>
      </c>
      <c r="P123" s="25">
        <v>500</v>
      </c>
    </row>
    <row r="124" spans="1:16" ht="17.25" customHeight="1" x14ac:dyDescent="0.35">
      <c r="A124" s="70"/>
      <c r="B124" s="18" t="s">
        <v>10049</v>
      </c>
      <c r="C124" s="18" t="s">
        <v>10476</v>
      </c>
      <c r="D124" s="58" t="s">
        <v>9991</v>
      </c>
      <c r="E124" s="60" t="s">
        <v>10376</v>
      </c>
      <c r="F124" s="8" t="s">
        <v>9689</v>
      </c>
      <c r="G124" s="8" t="s">
        <v>9721</v>
      </c>
      <c r="H124" s="25" t="s">
        <v>10048</v>
      </c>
      <c r="I124" s="61">
        <v>103</v>
      </c>
      <c r="J124" s="61">
        <v>103</v>
      </c>
      <c r="K124" s="8" t="s">
        <v>10135</v>
      </c>
      <c r="L124" s="25" t="s">
        <v>10035</v>
      </c>
      <c r="M124" s="25" t="s">
        <v>10046</v>
      </c>
      <c r="N124" s="8" t="str">
        <f t="shared" si="1"/>
        <v>Sim</v>
      </c>
      <c r="O124" s="25">
        <v>0</v>
      </c>
      <c r="P124" s="25">
        <v>500</v>
      </c>
    </row>
    <row r="125" spans="1:16" ht="17.25" customHeight="1" x14ac:dyDescent="0.35">
      <c r="A125" s="47" t="s">
        <v>10440</v>
      </c>
      <c r="B125" s="18" t="s">
        <v>10050</v>
      </c>
      <c r="C125" s="18" t="s">
        <v>10477</v>
      </c>
      <c r="D125" s="58" t="s">
        <v>10441</v>
      </c>
      <c r="E125" s="60" t="s">
        <v>10442</v>
      </c>
      <c r="F125" s="8" t="s">
        <v>9689</v>
      </c>
      <c r="G125" s="8" t="s">
        <v>9721</v>
      </c>
      <c r="H125" s="25" t="s">
        <v>9634</v>
      </c>
      <c r="I125" s="61">
        <v>100</v>
      </c>
      <c r="J125" s="61">
        <v>100</v>
      </c>
      <c r="K125" s="57" t="s">
        <v>10152</v>
      </c>
      <c r="L125" s="25" t="s">
        <v>10058</v>
      </c>
      <c r="M125" s="25" t="s">
        <v>10153</v>
      </c>
      <c r="N125" s="8" t="str">
        <f t="shared" si="1"/>
        <v>Sim</v>
      </c>
      <c r="O125" s="25">
        <v>0</v>
      </c>
      <c r="P125" s="25">
        <v>100</v>
      </c>
    </row>
    <row r="126" spans="1:16" ht="17.25" customHeight="1" x14ac:dyDescent="0.35">
      <c r="A126" s="70"/>
      <c r="B126" s="18" t="s">
        <v>10050</v>
      </c>
      <c r="C126" s="18" t="s">
        <v>10478</v>
      </c>
      <c r="D126" s="58" t="s">
        <v>10247</v>
      </c>
      <c r="E126" s="60" t="s">
        <v>10378</v>
      </c>
      <c r="F126" s="8" t="s">
        <v>9689</v>
      </c>
      <c r="G126" s="8" t="s">
        <v>9721</v>
      </c>
      <c r="H126" s="25" t="s">
        <v>9997</v>
      </c>
      <c r="I126" s="62">
        <v>390</v>
      </c>
      <c r="J126" s="62">
        <v>390</v>
      </c>
      <c r="K126" s="57" t="s">
        <v>10152</v>
      </c>
      <c r="L126" s="25" t="s">
        <v>10058</v>
      </c>
      <c r="M126" s="25" t="s">
        <v>10155</v>
      </c>
      <c r="N126" s="8" t="str">
        <f t="shared" si="1"/>
        <v>Sim</v>
      </c>
      <c r="O126" s="25">
        <v>250</v>
      </c>
      <c r="P126" s="25">
        <v>750</v>
      </c>
    </row>
    <row r="127" spans="1:16" ht="17.25" customHeight="1" x14ac:dyDescent="0.35">
      <c r="A127" s="70"/>
      <c r="B127" s="18" t="s">
        <v>10050</v>
      </c>
      <c r="C127" s="18" t="s">
        <v>10478</v>
      </c>
      <c r="D127" s="58" t="s">
        <v>10248</v>
      </c>
      <c r="E127" s="60" t="s">
        <v>10379</v>
      </c>
      <c r="F127" s="8" t="s">
        <v>9689</v>
      </c>
      <c r="G127" s="8" t="s">
        <v>9721</v>
      </c>
      <c r="H127" s="25" t="s">
        <v>9997</v>
      </c>
      <c r="I127" s="62">
        <v>549.4</v>
      </c>
      <c r="J127" s="62">
        <v>549.4</v>
      </c>
      <c r="K127" s="57" t="s">
        <v>10152</v>
      </c>
      <c r="L127" s="25" t="s">
        <v>10058</v>
      </c>
      <c r="M127" s="25" t="s">
        <v>10355</v>
      </c>
      <c r="N127" s="8" t="str">
        <f t="shared" si="1"/>
        <v>Sim</v>
      </c>
      <c r="O127" s="25">
        <v>250</v>
      </c>
      <c r="P127" s="25">
        <v>750</v>
      </c>
    </row>
    <row r="128" spans="1:16" ht="17.25" customHeight="1" x14ac:dyDescent="0.35">
      <c r="A128" s="70"/>
      <c r="B128" s="18" t="s">
        <v>10050</v>
      </c>
      <c r="C128" s="18" t="s">
        <v>10478</v>
      </c>
      <c r="D128" s="58" t="s">
        <v>10249</v>
      </c>
      <c r="E128" s="60" t="s">
        <v>10380</v>
      </c>
      <c r="F128" s="8" t="s">
        <v>9689</v>
      </c>
      <c r="G128" s="8" t="s">
        <v>9721</v>
      </c>
      <c r="H128" s="25" t="s">
        <v>10051</v>
      </c>
      <c r="I128" s="62">
        <v>2</v>
      </c>
      <c r="J128" s="62">
        <v>2</v>
      </c>
      <c r="K128" s="57" t="s">
        <v>10152</v>
      </c>
      <c r="L128" s="25" t="s">
        <v>10058</v>
      </c>
      <c r="M128" s="25" t="s">
        <v>10356</v>
      </c>
      <c r="N128" s="8" t="str">
        <f t="shared" si="1"/>
        <v>Sim</v>
      </c>
      <c r="O128" s="25">
        <v>1</v>
      </c>
      <c r="P128" s="25">
        <v>10</v>
      </c>
    </row>
    <row r="129" spans="1:16" ht="17.25" customHeight="1" x14ac:dyDescent="0.35">
      <c r="A129" s="70"/>
      <c r="B129" s="18" t="s">
        <v>10050</v>
      </c>
      <c r="C129" s="18" t="s">
        <v>10478</v>
      </c>
      <c r="D129" s="58" t="s">
        <v>10250</v>
      </c>
      <c r="E129" s="60" t="s">
        <v>10381</v>
      </c>
      <c r="F129" s="8" t="s">
        <v>9689</v>
      </c>
      <c r="G129" s="8" t="s">
        <v>9721</v>
      </c>
      <c r="H129" s="25" t="s">
        <v>9978</v>
      </c>
      <c r="I129" s="62">
        <v>0</v>
      </c>
      <c r="J129" s="62">
        <v>0</v>
      </c>
      <c r="K129" s="57" t="s">
        <v>10152</v>
      </c>
      <c r="L129" s="25" t="s">
        <v>10058</v>
      </c>
      <c r="M129" s="25" t="s">
        <v>10156</v>
      </c>
      <c r="N129" s="8" t="str">
        <f t="shared" si="1"/>
        <v>Sim</v>
      </c>
      <c r="O129" s="25">
        <v>0</v>
      </c>
      <c r="P129" s="25">
        <v>500</v>
      </c>
    </row>
    <row r="130" spans="1:16" ht="17.25" customHeight="1" x14ac:dyDescent="0.35">
      <c r="A130" s="70"/>
      <c r="B130" s="18" t="s">
        <v>10050</v>
      </c>
      <c r="C130" s="18" t="s">
        <v>10478</v>
      </c>
      <c r="D130" s="58" t="s">
        <v>10251</v>
      </c>
      <c r="E130" s="60" t="s">
        <v>10382</v>
      </c>
      <c r="F130" s="8" t="s">
        <v>9689</v>
      </c>
      <c r="G130" s="8" t="s">
        <v>9721</v>
      </c>
      <c r="H130" s="25" t="s">
        <v>9978</v>
      </c>
      <c r="I130" s="62">
        <v>0</v>
      </c>
      <c r="J130" s="62">
        <v>0</v>
      </c>
      <c r="K130" s="57" t="s">
        <v>10152</v>
      </c>
      <c r="L130" s="25" t="s">
        <v>10058</v>
      </c>
      <c r="M130" s="25" t="s">
        <v>10357</v>
      </c>
      <c r="N130" s="8" t="str">
        <f t="shared" si="1"/>
        <v>Sim</v>
      </c>
      <c r="O130" s="25">
        <v>0</v>
      </c>
      <c r="P130" s="25">
        <v>50</v>
      </c>
    </row>
    <row r="131" spans="1:16" ht="17.25" customHeight="1" x14ac:dyDescent="0.35">
      <c r="A131" s="70"/>
      <c r="B131" s="18" t="s">
        <v>10050</v>
      </c>
      <c r="C131" s="18" t="s">
        <v>10478</v>
      </c>
      <c r="D131" s="58" t="s">
        <v>10252</v>
      </c>
      <c r="E131" s="60" t="s">
        <v>10383</v>
      </c>
      <c r="F131" s="8" t="s">
        <v>10459</v>
      </c>
      <c r="G131" s="8" t="s">
        <v>9721</v>
      </c>
      <c r="H131" s="25" t="s">
        <v>10460</v>
      </c>
      <c r="I131" s="61" t="s">
        <v>9721</v>
      </c>
      <c r="J131" s="61" t="s">
        <v>9721</v>
      </c>
      <c r="K131" s="57" t="s">
        <v>10152</v>
      </c>
      <c r="L131" s="25" t="s">
        <v>10058</v>
      </c>
      <c r="M131" s="25" t="s">
        <v>10157</v>
      </c>
      <c r="N131" s="8" t="str">
        <f t="shared" si="1"/>
        <v>Sim</v>
      </c>
      <c r="O131" s="25" t="s">
        <v>9782</v>
      </c>
      <c r="P131" s="25" t="s">
        <v>10456</v>
      </c>
    </row>
    <row r="132" spans="1:16" ht="17.25" customHeight="1" x14ac:dyDescent="0.35">
      <c r="A132" s="70"/>
      <c r="B132" s="18" t="s">
        <v>10050</v>
      </c>
      <c r="C132" s="18" t="s">
        <v>10478</v>
      </c>
      <c r="D132" s="58" t="s">
        <v>10253</v>
      </c>
      <c r="E132" s="60" t="s">
        <v>10384</v>
      </c>
      <c r="F132" s="8" t="s">
        <v>9689</v>
      </c>
      <c r="G132" s="8" t="s">
        <v>9721</v>
      </c>
      <c r="H132" s="25" t="s">
        <v>9634</v>
      </c>
      <c r="I132" s="62">
        <v>0.25</v>
      </c>
      <c r="J132" s="62">
        <v>0.25</v>
      </c>
      <c r="K132" s="57" t="s">
        <v>10152</v>
      </c>
      <c r="L132" s="25" t="s">
        <v>10058</v>
      </c>
      <c r="M132" s="25" t="s">
        <v>10158</v>
      </c>
      <c r="N132" s="8" t="str">
        <f t="shared" si="1"/>
        <v>Sim</v>
      </c>
      <c r="O132" s="25">
        <v>0</v>
      </c>
      <c r="P132" s="25">
        <v>100</v>
      </c>
    </row>
    <row r="133" spans="1:16" ht="17.25" customHeight="1" x14ac:dyDescent="0.35">
      <c r="A133" s="70"/>
      <c r="B133" s="18" t="s">
        <v>10050</v>
      </c>
      <c r="C133" s="18" t="s">
        <v>10478</v>
      </c>
      <c r="D133" s="58" t="s">
        <v>10254</v>
      </c>
      <c r="E133" s="60" t="s">
        <v>10385</v>
      </c>
      <c r="F133" s="8" t="s">
        <v>9689</v>
      </c>
      <c r="G133" s="8" t="s">
        <v>9721</v>
      </c>
      <c r="H133" s="25" t="s">
        <v>9634</v>
      </c>
      <c r="I133" s="62">
        <v>0</v>
      </c>
      <c r="J133" s="62">
        <v>0</v>
      </c>
      <c r="K133" s="57" t="s">
        <v>10152</v>
      </c>
      <c r="L133" s="25" t="s">
        <v>10058</v>
      </c>
      <c r="M133" s="25" t="s">
        <v>10159</v>
      </c>
      <c r="N133" s="8" t="str">
        <f t="shared" si="1"/>
        <v>Sim</v>
      </c>
      <c r="O133" s="25">
        <v>0</v>
      </c>
      <c r="P133" s="25">
        <v>100</v>
      </c>
    </row>
    <row r="134" spans="1:16" ht="17.25" customHeight="1" x14ac:dyDescent="0.35">
      <c r="A134" s="70"/>
      <c r="B134" s="18" t="s">
        <v>10050</v>
      </c>
      <c r="C134" s="18" t="s">
        <v>10478</v>
      </c>
      <c r="D134" s="58" t="s">
        <v>10255</v>
      </c>
      <c r="E134" s="60" t="s">
        <v>10386</v>
      </c>
      <c r="F134" s="8" t="s">
        <v>9689</v>
      </c>
      <c r="G134" s="8" t="s">
        <v>9721</v>
      </c>
      <c r="H134" s="25" t="s">
        <v>9978</v>
      </c>
      <c r="I134" s="62">
        <v>950</v>
      </c>
      <c r="J134" s="62">
        <v>950</v>
      </c>
      <c r="K134" s="57" t="s">
        <v>10152</v>
      </c>
      <c r="L134" s="25" t="s">
        <v>10058</v>
      </c>
      <c r="M134" s="25" t="s">
        <v>10160</v>
      </c>
      <c r="N134" s="8" t="str">
        <f t="shared" ref="N134:N197" si="2">IF(F134="String",IF(I134&lt;&gt;"","Sim","Não"),IF(F134="List",IF(I134&lt;&gt;"","Sim","Não"),IF(AND(I134&gt;=O134,I134&lt;=P134,I134&lt;&gt;""),"Sim","Não")))</f>
        <v>Sim</v>
      </c>
      <c r="O134" s="25">
        <v>0</v>
      </c>
      <c r="P134" s="25">
        <v>5000</v>
      </c>
    </row>
    <row r="135" spans="1:16" ht="17.25" customHeight="1" x14ac:dyDescent="0.35">
      <c r="A135" s="70"/>
      <c r="B135" s="18" t="s">
        <v>10050</v>
      </c>
      <c r="C135" s="18" t="s">
        <v>10478</v>
      </c>
      <c r="D135" s="58" t="s">
        <v>10256</v>
      </c>
      <c r="E135" s="60" t="s">
        <v>10387</v>
      </c>
      <c r="F135" s="8" t="s">
        <v>9689</v>
      </c>
      <c r="G135" s="8" t="s">
        <v>9721</v>
      </c>
      <c r="H135" s="25" t="s">
        <v>9978</v>
      </c>
      <c r="I135" s="61">
        <v>2000</v>
      </c>
      <c r="J135" s="61">
        <v>2000</v>
      </c>
      <c r="K135" s="57" t="s">
        <v>10152</v>
      </c>
      <c r="L135" s="25" t="s">
        <v>10058</v>
      </c>
      <c r="M135" s="25" t="s">
        <v>10161</v>
      </c>
      <c r="N135" s="8" t="str">
        <f t="shared" si="2"/>
        <v>Sim</v>
      </c>
      <c r="O135" s="25">
        <v>0</v>
      </c>
      <c r="P135" s="25">
        <v>5000</v>
      </c>
    </row>
    <row r="136" spans="1:16" ht="17.25" customHeight="1" x14ac:dyDescent="0.35">
      <c r="A136" s="70"/>
      <c r="B136" s="18" t="s">
        <v>10050</v>
      </c>
      <c r="C136" s="18" t="s">
        <v>10478</v>
      </c>
      <c r="D136" s="58" t="s">
        <v>10257</v>
      </c>
      <c r="E136" s="60" t="s">
        <v>10389</v>
      </c>
      <c r="F136" s="8" t="s">
        <v>9689</v>
      </c>
      <c r="G136" s="8" t="s">
        <v>9721</v>
      </c>
      <c r="H136" s="25" t="s">
        <v>9978</v>
      </c>
      <c r="I136" s="62">
        <v>2750</v>
      </c>
      <c r="J136" s="62">
        <v>2750</v>
      </c>
      <c r="K136" s="57" t="s">
        <v>10152</v>
      </c>
      <c r="L136" s="25" t="s">
        <v>10058</v>
      </c>
      <c r="M136" s="25" t="s">
        <v>10162</v>
      </c>
      <c r="N136" s="8" t="str">
        <f t="shared" si="2"/>
        <v>Sim</v>
      </c>
      <c r="O136" s="25">
        <v>0</v>
      </c>
      <c r="P136" s="25">
        <v>5000</v>
      </c>
    </row>
    <row r="137" spans="1:16" ht="17.25" customHeight="1" x14ac:dyDescent="0.35">
      <c r="A137" s="70"/>
      <c r="B137" s="18" t="s">
        <v>10050</v>
      </c>
      <c r="C137" s="18" t="s">
        <v>10478</v>
      </c>
      <c r="D137" s="58" t="s">
        <v>10258</v>
      </c>
      <c r="E137" s="60" t="s">
        <v>10388</v>
      </c>
      <c r="F137" s="8" t="s">
        <v>9689</v>
      </c>
      <c r="G137" s="8" t="s">
        <v>9721</v>
      </c>
      <c r="H137" s="25" t="s">
        <v>9978</v>
      </c>
      <c r="I137" s="62">
        <v>300</v>
      </c>
      <c r="J137" s="62">
        <v>300</v>
      </c>
      <c r="K137" s="57" t="s">
        <v>10152</v>
      </c>
      <c r="L137" s="25" t="s">
        <v>10058</v>
      </c>
      <c r="M137" s="25" t="s">
        <v>10163</v>
      </c>
      <c r="N137" s="8" t="str">
        <f t="shared" si="2"/>
        <v>Sim</v>
      </c>
      <c r="O137" s="25">
        <v>0</v>
      </c>
      <c r="P137" s="25">
        <v>1000</v>
      </c>
    </row>
    <row r="138" spans="1:16" ht="17.25" customHeight="1" x14ac:dyDescent="0.35">
      <c r="A138" s="70"/>
      <c r="B138" s="18" t="s">
        <v>10050</v>
      </c>
      <c r="C138" s="18" t="s">
        <v>10478</v>
      </c>
      <c r="D138" s="58" t="s">
        <v>10259</v>
      </c>
      <c r="E138" s="60" t="s">
        <v>10390</v>
      </c>
      <c r="F138" s="8" t="s">
        <v>9689</v>
      </c>
      <c r="G138" s="8" t="s">
        <v>9721</v>
      </c>
      <c r="H138" s="25" t="s">
        <v>9978</v>
      </c>
      <c r="I138" s="62">
        <v>1500</v>
      </c>
      <c r="J138" s="62">
        <v>1500</v>
      </c>
      <c r="K138" s="57" t="s">
        <v>10152</v>
      </c>
      <c r="L138" s="25" t="s">
        <v>10058</v>
      </c>
      <c r="M138" s="25" t="s">
        <v>10164</v>
      </c>
      <c r="N138" s="8" t="str">
        <f t="shared" si="2"/>
        <v>Sim</v>
      </c>
      <c r="O138" s="25">
        <v>0</v>
      </c>
      <c r="P138" s="25">
        <v>5000</v>
      </c>
    </row>
    <row r="139" spans="1:16" ht="17.25" customHeight="1" x14ac:dyDescent="0.35">
      <c r="A139" s="70"/>
      <c r="B139" s="18" t="s">
        <v>10050</v>
      </c>
      <c r="C139" s="18" t="s">
        <v>10478</v>
      </c>
      <c r="D139" s="58" t="s">
        <v>10260</v>
      </c>
      <c r="E139" s="60" t="s">
        <v>10391</v>
      </c>
      <c r="F139" s="8" t="s">
        <v>9689</v>
      </c>
      <c r="G139" s="8" t="s">
        <v>9721</v>
      </c>
      <c r="H139" s="25" t="s">
        <v>9978</v>
      </c>
      <c r="I139" s="62">
        <v>2250</v>
      </c>
      <c r="J139" s="62">
        <v>2250</v>
      </c>
      <c r="K139" s="57" t="s">
        <v>10152</v>
      </c>
      <c r="L139" s="25" t="s">
        <v>10058</v>
      </c>
      <c r="M139" s="25" t="s">
        <v>10351</v>
      </c>
      <c r="N139" s="8" t="str">
        <f t="shared" si="2"/>
        <v>Sim</v>
      </c>
      <c r="O139" s="25">
        <v>0</v>
      </c>
      <c r="P139" s="25">
        <v>5000</v>
      </c>
    </row>
    <row r="140" spans="1:16" ht="17.25" customHeight="1" x14ac:dyDescent="0.35">
      <c r="A140" s="70"/>
      <c r="B140" s="18" t="s">
        <v>10050</v>
      </c>
      <c r="C140" s="18" t="s">
        <v>10480</v>
      </c>
      <c r="D140" s="58" t="s">
        <v>10261</v>
      </c>
      <c r="E140" s="60" t="s">
        <v>10392</v>
      </c>
      <c r="F140" s="8" t="s">
        <v>9689</v>
      </c>
      <c r="G140" s="8" t="s">
        <v>9721</v>
      </c>
      <c r="H140" s="25" t="s">
        <v>9997</v>
      </c>
      <c r="I140" s="62">
        <v>500</v>
      </c>
      <c r="J140" s="62">
        <v>500</v>
      </c>
      <c r="K140" s="57" t="s">
        <v>10152</v>
      </c>
      <c r="L140" s="25" t="s">
        <v>10058</v>
      </c>
      <c r="M140" s="25" t="s">
        <v>10165</v>
      </c>
      <c r="N140" s="8" t="str">
        <f t="shared" si="2"/>
        <v>Sim</v>
      </c>
      <c r="O140" s="25">
        <v>400</v>
      </c>
      <c r="P140" s="25">
        <v>750</v>
      </c>
    </row>
    <row r="141" spans="1:16" ht="17.25" customHeight="1" x14ac:dyDescent="0.35">
      <c r="A141" s="70"/>
      <c r="B141" s="18" t="s">
        <v>10050</v>
      </c>
      <c r="C141" s="18" t="s">
        <v>10480</v>
      </c>
      <c r="D141" s="58" t="s">
        <v>10262</v>
      </c>
      <c r="E141" s="60" t="s">
        <v>10397</v>
      </c>
      <c r="F141" s="8" t="s">
        <v>9689</v>
      </c>
      <c r="G141" s="8" t="s">
        <v>9721</v>
      </c>
      <c r="H141" s="25" t="s">
        <v>10052</v>
      </c>
      <c r="I141" s="62">
        <v>5.21</v>
      </c>
      <c r="J141" s="62">
        <v>5.21</v>
      </c>
      <c r="K141" s="57" t="s">
        <v>10152</v>
      </c>
      <c r="L141" s="25" t="s">
        <v>10058</v>
      </c>
      <c r="M141" s="25" t="s">
        <v>10166</v>
      </c>
      <c r="N141" s="8" t="str">
        <f t="shared" si="2"/>
        <v>Sim</v>
      </c>
      <c r="O141" s="25">
        <v>0</v>
      </c>
      <c r="P141" s="25">
        <v>10</v>
      </c>
    </row>
    <row r="142" spans="1:16" ht="17.25" customHeight="1" x14ac:dyDescent="0.35">
      <c r="A142" s="70"/>
      <c r="B142" s="18" t="s">
        <v>10050</v>
      </c>
      <c r="C142" s="18" t="s">
        <v>10480</v>
      </c>
      <c r="D142" s="58" t="s">
        <v>10263</v>
      </c>
      <c r="E142" s="60" t="s">
        <v>10398</v>
      </c>
      <c r="F142" s="8" t="s">
        <v>9689</v>
      </c>
      <c r="G142" s="8" t="s">
        <v>9721</v>
      </c>
      <c r="H142" s="25" t="s">
        <v>10052</v>
      </c>
      <c r="I142" s="62">
        <v>5.21</v>
      </c>
      <c r="J142" s="62">
        <v>5.21</v>
      </c>
      <c r="K142" s="57" t="s">
        <v>10152</v>
      </c>
      <c r="L142" s="25" t="s">
        <v>10058</v>
      </c>
      <c r="M142" s="25" t="s">
        <v>10167</v>
      </c>
      <c r="N142" s="8" t="str">
        <f t="shared" si="2"/>
        <v>Sim</v>
      </c>
      <c r="O142" s="25">
        <v>0</v>
      </c>
      <c r="P142" s="25">
        <v>10</v>
      </c>
    </row>
    <row r="143" spans="1:16" ht="17.25" customHeight="1" x14ac:dyDescent="0.35">
      <c r="A143" s="70"/>
      <c r="B143" s="18" t="s">
        <v>10050</v>
      </c>
      <c r="C143" s="18" t="s">
        <v>10481</v>
      </c>
      <c r="D143" s="58" t="s">
        <v>10264</v>
      </c>
      <c r="E143" s="60" t="s">
        <v>10395</v>
      </c>
      <c r="F143" s="8" t="s">
        <v>9689</v>
      </c>
      <c r="G143" s="8" t="s">
        <v>9721</v>
      </c>
      <c r="H143" s="25" t="s">
        <v>9997</v>
      </c>
      <c r="I143" s="62">
        <v>520</v>
      </c>
      <c r="J143" s="62">
        <v>520</v>
      </c>
      <c r="K143" s="57" t="s">
        <v>10152</v>
      </c>
      <c r="L143" s="25" t="s">
        <v>10058</v>
      </c>
      <c r="M143" s="25" t="s">
        <v>10168</v>
      </c>
      <c r="N143" s="8" t="str">
        <f t="shared" si="2"/>
        <v>Sim</v>
      </c>
      <c r="O143" s="25">
        <v>400</v>
      </c>
      <c r="P143" s="25">
        <v>750</v>
      </c>
    </row>
    <row r="144" spans="1:16" ht="17.25" customHeight="1" x14ac:dyDescent="0.35">
      <c r="A144" s="70"/>
      <c r="B144" s="18" t="s">
        <v>10050</v>
      </c>
      <c r="C144" s="18" t="s">
        <v>10481</v>
      </c>
      <c r="D144" s="58" t="s">
        <v>10479</v>
      </c>
      <c r="E144" s="60" t="s">
        <v>10396</v>
      </c>
      <c r="F144" s="8" t="s">
        <v>9689</v>
      </c>
      <c r="G144" s="8" t="s">
        <v>9721</v>
      </c>
      <c r="H144" s="25" t="s">
        <v>9997</v>
      </c>
      <c r="I144" s="62">
        <v>520</v>
      </c>
      <c r="J144" s="62">
        <v>520</v>
      </c>
      <c r="K144" s="57" t="s">
        <v>10152</v>
      </c>
      <c r="L144" s="25" t="s">
        <v>10058</v>
      </c>
      <c r="M144" s="25" t="s">
        <v>10169</v>
      </c>
      <c r="N144" s="8" t="str">
        <f t="shared" si="2"/>
        <v>Sim</v>
      </c>
      <c r="O144" s="25">
        <v>400</v>
      </c>
      <c r="P144" s="25">
        <v>750</v>
      </c>
    </row>
    <row r="145" spans="1:16" ht="17.25" customHeight="1" x14ac:dyDescent="0.35">
      <c r="A145" s="70"/>
      <c r="B145" s="18" t="s">
        <v>10050</v>
      </c>
      <c r="C145" s="18" t="s">
        <v>10481</v>
      </c>
      <c r="D145" s="58" t="s">
        <v>10262</v>
      </c>
      <c r="E145" s="60" t="s">
        <v>10393</v>
      </c>
      <c r="F145" s="8" t="s">
        <v>9689</v>
      </c>
      <c r="G145" s="8" t="s">
        <v>9721</v>
      </c>
      <c r="H145" s="25" t="s">
        <v>10052</v>
      </c>
      <c r="I145" s="62">
        <v>5.21</v>
      </c>
      <c r="J145" s="62">
        <v>5.21</v>
      </c>
      <c r="K145" s="57" t="s">
        <v>10152</v>
      </c>
      <c r="L145" s="25" t="s">
        <v>10058</v>
      </c>
      <c r="M145" s="25" t="s">
        <v>10170</v>
      </c>
      <c r="N145" s="8" t="str">
        <f t="shared" si="2"/>
        <v>Sim</v>
      </c>
      <c r="O145" s="25">
        <v>0</v>
      </c>
      <c r="P145" s="25">
        <v>10</v>
      </c>
    </row>
    <row r="146" spans="1:16" ht="17.25" customHeight="1" x14ac:dyDescent="0.35">
      <c r="A146" s="70"/>
      <c r="B146" s="18" t="s">
        <v>10050</v>
      </c>
      <c r="C146" s="18" t="s">
        <v>10481</v>
      </c>
      <c r="D146" s="58" t="s">
        <v>10263</v>
      </c>
      <c r="E146" s="60" t="s">
        <v>10394</v>
      </c>
      <c r="F146" s="8" t="s">
        <v>9689</v>
      </c>
      <c r="G146" s="8" t="s">
        <v>9721</v>
      </c>
      <c r="H146" s="25" t="s">
        <v>10052</v>
      </c>
      <c r="I146" s="62">
        <v>5.21</v>
      </c>
      <c r="J146" s="62">
        <v>5.21</v>
      </c>
      <c r="K146" s="57" t="s">
        <v>10152</v>
      </c>
      <c r="L146" s="25" t="s">
        <v>10058</v>
      </c>
      <c r="M146" s="25" t="s">
        <v>10171</v>
      </c>
      <c r="N146" s="8" t="str">
        <f t="shared" si="2"/>
        <v>Sim</v>
      </c>
      <c r="O146" s="25">
        <v>0</v>
      </c>
      <c r="P146" s="25">
        <v>10</v>
      </c>
    </row>
    <row r="147" spans="1:16" ht="17.25" customHeight="1" x14ac:dyDescent="0.35">
      <c r="A147" s="70"/>
      <c r="B147" s="18" t="s">
        <v>10050</v>
      </c>
      <c r="C147" s="18" t="s">
        <v>10478</v>
      </c>
      <c r="D147" s="58" t="s">
        <v>10265</v>
      </c>
      <c r="E147" s="60" t="s">
        <v>10399</v>
      </c>
      <c r="F147" s="8" t="s">
        <v>9689</v>
      </c>
      <c r="G147" s="8" t="s">
        <v>9721</v>
      </c>
      <c r="H147" s="25" t="s">
        <v>9997</v>
      </c>
      <c r="I147" s="62">
        <v>549.4</v>
      </c>
      <c r="J147" s="62">
        <v>549.4</v>
      </c>
      <c r="K147" s="57" t="s">
        <v>10152</v>
      </c>
      <c r="L147" s="25" t="s">
        <v>10058</v>
      </c>
      <c r="M147" s="25" t="s">
        <v>10155</v>
      </c>
      <c r="N147" s="8" t="str">
        <f t="shared" si="2"/>
        <v>Sim</v>
      </c>
      <c r="O147" s="25">
        <v>250</v>
      </c>
      <c r="P147" s="25">
        <v>750</v>
      </c>
    </row>
    <row r="148" spans="1:16" ht="17.25" customHeight="1" x14ac:dyDescent="0.35">
      <c r="A148" s="70"/>
      <c r="B148" s="18" t="s">
        <v>10050</v>
      </c>
      <c r="C148" s="18" t="s">
        <v>10478</v>
      </c>
      <c r="D148" s="58" t="s">
        <v>10266</v>
      </c>
      <c r="E148" s="60" t="s">
        <v>10400</v>
      </c>
      <c r="F148" s="8" t="s">
        <v>9689</v>
      </c>
      <c r="G148" s="8" t="s">
        <v>9721</v>
      </c>
      <c r="H148" s="25" t="s">
        <v>9997</v>
      </c>
      <c r="I148" s="62">
        <v>549.4</v>
      </c>
      <c r="J148" s="62">
        <v>549.4</v>
      </c>
      <c r="K148" s="57" t="s">
        <v>10152</v>
      </c>
      <c r="L148" s="25" t="s">
        <v>10058</v>
      </c>
      <c r="M148" s="25" t="s">
        <v>10355</v>
      </c>
      <c r="N148" s="8" t="str">
        <f t="shared" si="2"/>
        <v>Sim</v>
      </c>
      <c r="O148" s="25">
        <v>250</v>
      </c>
      <c r="P148" s="25">
        <v>750</v>
      </c>
    </row>
    <row r="149" spans="1:16" ht="17.25" customHeight="1" x14ac:dyDescent="0.35">
      <c r="A149" s="70"/>
      <c r="B149" s="18" t="s">
        <v>10050</v>
      </c>
      <c r="C149" s="18" t="s">
        <v>10478</v>
      </c>
      <c r="D149" s="58" t="s">
        <v>10267</v>
      </c>
      <c r="E149" s="60" t="s">
        <v>10401</v>
      </c>
      <c r="F149" s="8" t="s">
        <v>9689</v>
      </c>
      <c r="G149" s="8" t="s">
        <v>9721</v>
      </c>
      <c r="H149" s="25" t="s">
        <v>10051</v>
      </c>
      <c r="I149" s="62">
        <v>4</v>
      </c>
      <c r="J149" s="62">
        <v>4</v>
      </c>
      <c r="K149" s="57" t="s">
        <v>10152</v>
      </c>
      <c r="L149" s="25" t="s">
        <v>10058</v>
      </c>
      <c r="M149" s="25" t="s">
        <v>10356</v>
      </c>
      <c r="N149" s="8" t="str">
        <f t="shared" si="2"/>
        <v>Sim</v>
      </c>
      <c r="O149" s="25">
        <v>1</v>
      </c>
      <c r="P149" s="25">
        <v>10</v>
      </c>
    </row>
    <row r="150" spans="1:16" ht="17.25" customHeight="1" x14ac:dyDescent="0.35">
      <c r="A150" s="70"/>
      <c r="B150" s="18" t="s">
        <v>10050</v>
      </c>
      <c r="C150" s="18" t="s">
        <v>10478</v>
      </c>
      <c r="D150" s="58" t="s">
        <v>10268</v>
      </c>
      <c r="E150" s="60" t="s">
        <v>10402</v>
      </c>
      <c r="F150" s="8" t="s">
        <v>9689</v>
      </c>
      <c r="G150" s="8" t="s">
        <v>9721</v>
      </c>
      <c r="H150" s="25" t="s">
        <v>9978</v>
      </c>
      <c r="I150" s="62">
        <v>150</v>
      </c>
      <c r="J150" s="62">
        <v>150</v>
      </c>
      <c r="K150" s="57" t="s">
        <v>10152</v>
      </c>
      <c r="L150" s="25" t="s">
        <v>10058</v>
      </c>
      <c r="M150" s="25" t="s">
        <v>10156</v>
      </c>
      <c r="N150" s="8" t="str">
        <f t="shared" si="2"/>
        <v>Sim</v>
      </c>
      <c r="O150" s="25">
        <v>0</v>
      </c>
      <c r="P150" s="25">
        <v>500</v>
      </c>
    </row>
    <row r="151" spans="1:16" ht="17.25" customHeight="1" x14ac:dyDescent="0.35">
      <c r="A151" s="70"/>
      <c r="B151" s="18" t="s">
        <v>10050</v>
      </c>
      <c r="C151" s="18" t="s">
        <v>10478</v>
      </c>
      <c r="D151" s="58" t="s">
        <v>10269</v>
      </c>
      <c r="E151" s="60" t="s">
        <v>10403</v>
      </c>
      <c r="F151" s="8" t="s">
        <v>9689</v>
      </c>
      <c r="G151" s="8" t="s">
        <v>9721</v>
      </c>
      <c r="H151" s="25" t="s">
        <v>9978</v>
      </c>
      <c r="I151" s="62">
        <v>0</v>
      </c>
      <c r="J151" s="62">
        <v>0</v>
      </c>
      <c r="K151" s="57" t="s">
        <v>10152</v>
      </c>
      <c r="L151" s="25" t="s">
        <v>10058</v>
      </c>
      <c r="M151" s="25" t="s">
        <v>10357</v>
      </c>
      <c r="N151" s="8" t="str">
        <f t="shared" si="2"/>
        <v>Sim</v>
      </c>
      <c r="O151" s="25">
        <v>0</v>
      </c>
      <c r="P151" s="25">
        <v>50</v>
      </c>
    </row>
    <row r="152" spans="1:16" ht="17.25" customHeight="1" x14ac:dyDescent="0.35">
      <c r="A152" s="70"/>
      <c r="B152" s="18" t="s">
        <v>10050</v>
      </c>
      <c r="C152" s="18" t="s">
        <v>10478</v>
      </c>
      <c r="D152" s="58" t="s">
        <v>10270</v>
      </c>
      <c r="E152" s="60" t="s">
        <v>10404</v>
      </c>
      <c r="F152" s="8" t="s">
        <v>10459</v>
      </c>
      <c r="G152" s="8" t="s">
        <v>9721</v>
      </c>
      <c r="H152" s="25" t="s">
        <v>10460</v>
      </c>
      <c r="I152" s="61" t="s">
        <v>9721</v>
      </c>
      <c r="J152" s="61" t="s">
        <v>9721</v>
      </c>
      <c r="K152" s="57" t="s">
        <v>10152</v>
      </c>
      <c r="L152" s="25" t="s">
        <v>10058</v>
      </c>
      <c r="M152" s="25" t="s">
        <v>10157</v>
      </c>
      <c r="N152" s="8" t="str">
        <f t="shared" si="2"/>
        <v>Sim</v>
      </c>
      <c r="O152" s="25" t="s">
        <v>9782</v>
      </c>
      <c r="P152" s="25" t="s">
        <v>10456</v>
      </c>
    </row>
    <row r="153" spans="1:16" ht="17.25" customHeight="1" x14ac:dyDescent="0.35">
      <c r="A153" s="70"/>
      <c r="B153" s="18" t="s">
        <v>10050</v>
      </c>
      <c r="C153" s="18" t="s">
        <v>10478</v>
      </c>
      <c r="D153" s="58" t="s">
        <v>10271</v>
      </c>
      <c r="E153" s="60" t="s">
        <v>10405</v>
      </c>
      <c r="F153" s="8" t="s">
        <v>9689</v>
      </c>
      <c r="G153" s="8" t="s">
        <v>9721</v>
      </c>
      <c r="H153" s="25" t="s">
        <v>9634</v>
      </c>
      <c r="I153" s="62">
        <v>0.25</v>
      </c>
      <c r="J153" s="62">
        <v>0.25</v>
      </c>
      <c r="K153" s="57" t="s">
        <v>10152</v>
      </c>
      <c r="L153" s="25" t="s">
        <v>10058</v>
      </c>
      <c r="M153" s="25" t="s">
        <v>10158</v>
      </c>
      <c r="N153" s="8" t="str">
        <f t="shared" si="2"/>
        <v>Sim</v>
      </c>
      <c r="O153" s="25">
        <v>0</v>
      </c>
      <c r="P153" s="25">
        <v>100</v>
      </c>
    </row>
    <row r="154" spans="1:16" ht="17.25" customHeight="1" x14ac:dyDescent="0.35">
      <c r="A154" s="70"/>
      <c r="B154" s="18" t="s">
        <v>10050</v>
      </c>
      <c r="C154" s="18" t="s">
        <v>10478</v>
      </c>
      <c r="D154" s="58" t="s">
        <v>10272</v>
      </c>
      <c r="E154" s="60" t="s">
        <v>10406</v>
      </c>
      <c r="F154" s="8" t="s">
        <v>9689</v>
      </c>
      <c r="G154" s="8" t="s">
        <v>9721</v>
      </c>
      <c r="H154" s="25" t="s">
        <v>9634</v>
      </c>
      <c r="I154" s="62">
        <v>0</v>
      </c>
      <c r="J154" s="62">
        <v>0</v>
      </c>
      <c r="K154" s="57" t="s">
        <v>10152</v>
      </c>
      <c r="L154" s="25" t="s">
        <v>10058</v>
      </c>
      <c r="M154" s="25" t="s">
        <v>10159</v>
      </c>
      <c r="N154" s="8" t="str">
        <f t="shared" si="2"/>
        <v>Sim</v>
      </c>
      <c r="O154" s="25">
        <v>0</v>
      </c>
      <c r="P154" s="25">
        <v>100</v>
      </c>
    </row>
    <row r="155" spans="1:16" ht="17.25" customHeight="1" x14ac:dyDescent="0.35">
      <c r="A155" s="70"/>
      <c r="B155" s="18" t="s">
        <v>10050</v>
      </c>
      <c r="C155" s="18" t="s">
        <v>10478</v>
      </c>
      <c r="D155" s="58" t="s">
        <v>10273</v>
      </c>
      <c r="E155" s="60" t="s">
        <v>10407</v>
      </c>
      <c r="F155" s="8" t="s">
        <v>9689</v>
      </c>
      <c r="G155" s="8" t="s">
        <v>9721</v>
      </c>
      <c r="H155" s="25" t="s">
        <v>9978</v>
      </c>
      <c r="I155" s="62">
        <v>950</v>
      </c>
      <c r="J155" s="62">
        <v>950</v>
      </c>
      <c r="K155" s="57" t="s">
        <v>10152</v>
      </c>
      <c r="L155" s="25" t="s">
        <v>10058</v>
      </c>
      <c r="M155" s="25" t="s">
        <v>10160</v>
      </c>
      <c r="N155" s="8" t="str">
        <f t="shared" si="2"/>
        <v>Sim</v>
      </c>
      <c r="O155" s="25">
        <v>0</v>
      </c>
      <c r="P155" s="25">
        <v>5000</v>
      </c>
    </row>
    <row r="156" spans="1:16" ht="17.25" customHeight="1" x14ac:dyDescent="0.35">
      <c r="A156" s="70"/>
      <c r="B156" s="18" t="s">
        <v>10050</v>
      </c>
      <c r="C156" s="18" t="s">
        <v>10478</v>
      </c>
      <c r="D156" s="58" t="s">
        <v>10274</v>
      </c>
      <c r="E156" s="60" t="s">
        <v>10408</v>
      </c>
      <c r="F156" s="8" t="s">
        <v>9689</v>
      </c>
      <c r="G156" s="8" t="s">
        <v>9721</v>
      </c>
      <c r="H156" s="25" t="s">
        <v>9978</v>
      </c>
      <c r="I156" s="61">
        <v>2000</v>
      </c>
      <c r="J156" s="61">
        <v>2000</v>
      </c>
      <c r="K156" s="57" t="s">
        <v>10152</v>
      </c>
      <c r="L156" s="25" t="s">
        <v>10058</v>
      </c>
      <c r="M156" s="25" t="s">
        <v>10161</v>
      </c>
      <c r="N156" s="8" t="str">
        <f t="shared" si="2"/>
        <v>Sim</v>
      </c>
      <c r="O156" s="25">
        <v>0</v>
      </c>
      <c r="P156" s="25">
        <v>5000</v>
      </c>
    </row>
    <row r="157" spans="1:16" ht="17.25" customHeight="1" x14ac:dyDescent="0.35">
      <c r="A157" s="70"/>
      <c r="B157" s="18" t="s">
        <v>10050</v>
      </c>
      <c r="C157" s="18" t="s">
        <v>10478</v>
      </c>
      <c r="D157" s="58" t="s">
        <v>10275</v>
      </c>
      <c r="E157" s="60" t="s">
        <v>10409</v>
      </c>
      <c r="F157" s="8" t="s">
        <v>9689</v>
      </c>
      <c r="G157" s="8" t="s">
        <v>9721</v>
      </c>
      <c r="H157" s="25" t="s">
        <v>9978</v>
      </c>
      <c r="I157" s="62">
        <v>2750</v>
      </c>
      <c r="J157" s="62">
        <v>2750</v>
      </c>
      <c r="K157" s="57" t="s">
        <v>10152</v>
      </c>
      <c r="L157" s="25" t="s">
        <v>10058</v>
      </c>
      <c r="M157" s="25" t="s">
        <v>10162</v>
      </c>
      <c r="N157" s="8" t="str">
        <f t="shared" si="2"/>
        <v>Sim</v>
      </c>
      <c r="O157" s="25">
        <v>0</v>
      </c>
      <c r="P157" s="25">
        <v>5000</v>
      </c>
    </row>
    <row r="158" spans="1:16" ht="17.25" customHeight="1" x14ac:dyDescent="0.35">
      <c r="A158" s="70"/>
      <c r="B158" s="18" t="s">
        <v>10050</v>
      </c>
      <c r="C158" s="18" t="s">
        <v>10478</v>
      </c>
      <c r="D158" s="58" t="s">
        <v>10276</v>
      </c>
      <c r="E158" s="60" t="s">
        <v>10410</v>
      </c>
      <c r="F158" s="8" t="s">
        <v>9689</v>
      </c>
      <c r="G158" s="8" t="s">
        <v>9721</v>
      </c>
      <c r="H158" s="25" t="s">
        <v>9978</v>
      </c>
      <c r="I158" s="62">
        <v>300</v>
      </c>
      <c r="J158" s="62">
        <v>300</v>
      </c>
      <c r="K158" s="57" t="s">
        <v>10152</v>
      </c>
      <c r="L158" s="25" t="s">
        <v>10058</v>
      </c>
      <c r="M158" s="25" t="s">
        <v>10163</v>
      </c>
      <c r="N158" s="8" t="str">
        <f t="shared" si="2"/>
        <v>Sim</v>
      </c>
      <c r="O158" s="25">
        <v>0</v>
      </c>
      <c r="P158" s="25">
        <v>1000</v>
      </c>
    </row>
    <row r="159" spans="1:16" ht="17.25" customHeight="1" x14ac:dyDescent="0.35">
      <c r="A159" s="70"/>
      <c r="B159" s="18" t="s">
        <v>10050</v>
      </c>
      <c r="C159" s="18" t="s">
        <v>10478</v>
      </c>
      <c r="D159" s="58" t="s">
        <v>10277</v>
      </c>
      <c r="E159" s="60" t="s">
        <v>10411</v>
      </c>
      <c r="F159" s="8" t="s">
        <v>9689</v>
      </c>
      <c r="G159" s="8" t="s">
        <v>9721</v>
      </c>
      <c r="H159" s="25" t="s">
        <v>9978</v>
      </c>
      <c r="I159" s="62">
        <v>1500</v>
      </c>
      <c r="J159" s="62">
        <v>1500</v>
      </c>
      <c r="K159" s="57" t="s">
        <v>10152</v>
      </c>
      <c r="L159" s="25" t="s">
        <v>10058</v>
      </c>
      <c r="M159" s="25" t="s">
        <v>10164</v>
      </c>
      <c r="N159" s="8" t="str">
        <f t="shared" si="2"/>
        <v>Sim</v>
      </c>
      <c r="O159" s="25">
        <v>0</v>
      </c>
      <c r="P159" s="25">
        <v>5000</v>
      </c>
    </row>
    <row r="160" spans="1:16" ht="17.25" customHeight="1" x14ac:dyDescent="0.35">
      <c r="A160" s="70"/>
      <c r="B160" s="18" t="s">
        <v>10050</v>
      </c>
      <c r="C160" s="18" t="s">
        <v>10478</v>
      </c>
      <c r="D160" s="58" t="s">
        <v>10278</v>
      </c>
      <c r="E160" s="60" t="s">
        <v>10412</v>
      </c>
      <c r="F160" s="8" t="s">
        <v>9689</v>
      </c>
      <c r="G160" s="8" t="s">
        <v>9721</v>
      </c>
      <c r="H160" s="25" t="s">
        <v>9978</v>
      </c>
      <c r="I160" s="62">
        <v>2250</v>
      </c>
      <c r="J160" s="62">
        <v>2250</v>
      </c>
      <c r="K160" s="57" t="s">
        <v>10152</v>
      </c>
      <c r="L160" s="25" t="s">
        <v>10058</v>
      </c>
      <c r="M160" s="25" t="s">
        <v>10351</v>
      </c>
      <c r="N160" s="8" t="str">
        <f t="shared" si="2"/>
        <v>Sim</v>
      </c>
      <c r="O160" s="25">
        <v>0</v>
      </c>
      <c r="P160" s="25">
        <v>5000</v>
      </c>
    </row>
    <row r="161" spans="1:16" ht="17.25" customHeight="1" x14ac:dyDescent="0.35">
      <c r="A161" s="70"/>
      <c r="B161" s="18" t="s">
        <v>10050</v>
      </c>
      <c r="C161" s="18" t="s">
        <v>10480</v>
      </c>
      <c r="D161" s="58" t="s">
        <v>10279</v>
      </c>
      <c r="E161" s="60" t="s">
        <v>10413</v>
      </c>
      <c r="F161" s="8" t="s">
        <v>9689</v>
      </c>
      <c r="G161" s="8" t="s">
        <v>9721</v>
      </c>
      <c r="H161" s="25" t="s">
        <v>9997</v>
      </c>
      <c r="I161" s="62">
        <v>500</v>
      </c>
      <c r="J161" s="62">
        <v>500</v>
      </c>
      <c r="K161" s="57" t="s">
        <v>10152</v>
      </c>
      <c r="L161" s="25" t="s">
        <v>10058</v>
      </c>
      <c r="M161" s="25" t="s">
        <v>10165</v>
      </c>
      <c r="N161" s="8" t="str">
        <f t="shared" si="2"/>
        <v>Sim</v>
      </c>
      <c r="O161" s="25">
        <v>400</v>
      </c>
      <c r="P161" s="25">
        <v>750</v>
      </c>
    </row>
    <row r="162" spans="1:16" ht="17.25" customHeight="1" x14ac:dyDescent="0.35">
      <c r="A162" s="70"/>
      <c r="B162" s="18" t="s">
        <v>10050</v>
      </c>
      <c r="C162" s="18" t="s">
        <v>10480</v>
      </c>
      <c r="D162" s="58" t="s">
        <v>10280</v>
      </c>
      <c r="E162" s="60" t="s">
        <v>10414</v>
      </c>
      <c r="F162" s="8" t="s">
        <v>9689</v>
      </c>
      <c r="G162" s="8" t="s">
        <v>9721</v>
      </c>
      <c r="H162" s="25" t="s">
        <v>10052</v>
      </c>
      <c r="I162" s="62">
        <v>5.21</v>
      </c>
      <c r="J162" s="62">
        <v>5.21</v>
      </c>
      <c r="K162" s="57" t="s">
        <v>10152</v>
      </c>
      <c r="L162" s="25" t="s">
        <v>10058</v>
      </c>
      <c r="M162" s="25" t="s">
        <v>10166</v>
      </c>
      <c r="N162" s="8" t="str">
        <f t="shared" si="2"/>
        <v>Sim</v>
      </c>
      <c r="O162" s="25">
        <v>0</v>
      </c>
      <c r="P162" s="25">
        <v>10</v>
      </c>
    </row>
    <row r="163" spans="1:16" ht="17.25" customHeight="1" x14ac:dyDescent="0.35">
      <c r="A163" s="70"/>
      <c r="B163" s="18" t="s">
        <v>10050</v>
      </c>
      <c r="C163" s="18" t="s">
        <v>10480</v>
      </c>
      <c r="D163" s="58" t="s">
        <v>10281</v>
      </c>
      <c r="E163" s="60" t="s">
        <v>10415</v>
      </c>
      <c r="F163" s="8" t="s">
        <v>9689</v>
      </c>
      <c r="G163" s="8" t="s">
        <v>9721</v>
      </c>
      <c r="H163" s="25" t="s">
        <v>10052</v>
      </c>
      <c r="I163" s="62">
        <v>5.21</v>
      </c>
      <c r="J163" s="62">
        <v>5.21</v>
      </c>
      <c r="K163" s="57" t="s">
        <v>10152</v>
      </c>
      <c r="L163" s="25" t="s">
        <v>10058</v>
      </c>
      <c r="M163" s="25" t="s">
        <v>10167</v>
      </c>
      <c r="N163" s="8" t="str">
        <f t="shared" si="2"/>
        <v>Sim</v>
      </c>
      <c r="O163" s="25">
        <v>0</v>
      </c>
      <c r="P163" s="25">
        <v>10</v>
      </c>
    </row>
    <row r="164" spans="1:16" ht="17.25" customHeight="1" x14ac:dyDescent="0.35">
      <c r="A164" s="70"/>
      <c r="B164" s="18" t="s">
        <v>10050</v>
      </c>
      <c r="C164" s="18" t="s">
        <v>10481</v>
      </c>
      <c r="D164" s="58" t="s">
        <v>10282</v>
      </c>
      <c r="E164" s="60" t="s">
        <v>10416</v>
      </c>
      <c r="F164" s="8" t="s">
        <v>9689</v>
      </c>
      <c r="G164" s="8" t="s">
        <v>9721</v>
      </c>
      <c r="H164" s="25" t="s">
        <v>9997</v>
      </c>
      <c r="I164" s="62">
        <v>520</v>
      </c>
      <c r="J164" s="62">
        <v>520</v>
      </c>
      <c r="K164" s="57" t="s">
        <v>10152</v>
      </c>
      <c r="L164" s="25" t="s">
        <v>10058</v>
      </c>
      <c r="M164" s="25" t="s">
        <v>10168</v>
      </c>
      <c r="N164" s="8" t="str">
        <f t="shared" si="2"/>
        <v>Sim</v>
      </c>
      <c r="O164" s="25">
        <v>400</v>
      </c>
      <c r="P164" s="25">
        <v>750</v>
      </c>
    </row>
    <row r="165" spans="1:16" ht="17.25" customHeight="1" x14ac:dyDescent="0.35">
      <c r="A165" s="70"/>
      <c r="B165" s="18" t="s">
        <v>10050</v>
      </c>
      <c r="C165" s="18" t="s">
        <v>10481</v>
      </c>
      <c r="D165" s="58" t="s">
        <v>10283</v>
      </c>
      <c r="E165" s="60" t="s">
        <v>10417</v>
      </c>
      <c r="F165" s="8" t="s">
        <v>9689</v>
      </c>
      <c r="G165" s="8" t="s">
        <v>9721</v>
      </c>
      <c r="H165" s="25" t="s">
        <v>9997</v>
      </c>
      <c r="I165" s="62">
        <v>520</v>
      </c>
      <c r="J165" s="62">
        <v>520</v>
      </c>
      <c r="K165" s="57" t="s">
        <v>10152</v>
      </c>
      <c r="L165" s="25" t="s">
        <v>10058</v>
      </c>
      <c r="M165" s="25" t="s">
        <v>10169</v>
      </c>
      <c r="N165" s="8" t="str">
        <f t="shared" si="2"/>
        <v>Sim</v>
      </c>
      <c r="O165" s="25">
        <v>400</v>
      </c>
      <c r="P165" s="25">
        <v>750</v>
      </c>
    </row>
    <row r="166" spans="1:16" ht="17.25" customHeight="1" x14ac:dyDescent="0.35">
      <c r="A166" s="70"/>
      <c r="B166" s="18" t="s">
        <v>10050</v>
      </c>
      <c r="C166" s="18" t="s">
        <v>10481</v>
      </c>
      <c r="D166" s="58" t="s">
        <v>10280</v>
      </c>
      <c r="E166" s="60" t="s">
        <v>10418</v>
      </c>
      <c r="F166" s="8" t="s">
        <v>9689</v>
      </c>
      <c r="G166" s="8" t="s">
        <v>9721</v>
      </c>
      <c r="H166" s="25" t="s">
        <v>10052</v>
      </c>
      <c r="I166" s="62">
        <v>5.21</v>
      </c>
      <c r="J166" s="62">
        <v>5.21</v>
      </c>
      <c r="K166" s="57" t="s">
        <v>10152</v>
      </c>
      <c r="L166" s="25" t="s">
        <v>10058</v>
      </c>
      <c r="M166" s="25" t="s">
        <v>10170</v>
      </c>
      <c r="N166" s="8" t="str">
        <f t="shared" si="2"/>
        <v>Sim</v>
      </c>
      <c r="O166" s="25">
        <v>0</v>
      </c>
      <c r="P166" s="25">
        <v>10</v>
      </c>
    </row>
    <row r="167" spans="1:16" ht="17.25" customHeight="1" x14ac:dyDescent="0.35">
      <c r="A167" s="70"/>
      <c r="B167" s="18" t="s">
        <v>10050</v>
      </c>
      <c r="C167" s="18" t="s">
        <v>10481</v>
      </c>
      <c r="D167" s="58" t="s">
        <v>10281</v>
      </c>
      <c r="E167" s="60" t="s">
        <v>10419</v>
      </c>
      <c r="F167" s="8" t="s">
        <v>9689</v>
      </c>
      <c r="G167" s="8" t="s">
        <v>9721</v>
      </c>
      <c r="H167" s="25" t="s">
        <v>10052</v>
      </c>
      <c r="I167" s="62">
        <v>5.21</v>
      </c>
      <c r="J167" s="62">
        <v>5.21</v>
      </c>
      <c r="K167" s="57" t="s">
        <v>10152</v>
      </c>
      <c r="L167" s="25" t="s">
        <v>10058</v>
      </c>
      <c r="M167" s="25" t="s">
        <v>10171</v>
      </c>
      <c r="N167" s="8" t="str">
        <f t="shared" si="2"/>
        <v>Sim</v>
      </c>
      <c r="O167" s="25">
        <v>0</v>
      </c>
      <c r="P167" s="25">
        <v>10</v>
      </c>
    </row>
    <row r="168" spans="1:16" ht="17.25" customHeight="1" x14ac:dyDescent="0.35">
      <c r="A168" s="70" t="s">
        <v>10302</v>
      </c>
      <c r="B168" s="18" t="s">
        <v>10050</v>
      </c>
      <c r="C168" s="18" t="s">
        <v>10482</v>
      </c>
      <c r="D168" s="58" t="s">
        <v>10293</v>
      </c>
      <c r="E168" s="60" t="s">
        <v>10420</v>
      </c>
      <c r="F168" s="8" t="s">
        <v>9689</v>
      </c>
      <c r="G168" s="8" t="s">
        <v>9721</v>
      </c>
      <c r="H168" s="25" t="s">
        <v>10053</v>
      </c>
      <c r="I168" s="62">
        <v>4500000</v>
      </c>
      <c r="J168" s="62">
        <v>4500000</v>
      </c>
      <c r="K168" s="57" t="s">
        <v>10152</v>
      </c>
      <c r="L168" s="25" t="s">
        <v>10058</v>
      </c>
      <c r="M168" s="25" t="s">
        <v>10172</v>
      </c>
      <c r="N168" s="8" t="str">
        <f t="shared" si="2"/>
        <v>Sim</v>
      </c>
      <c r="O168" s="25">
        <v>0</v>
      </c>
      <c r="P168" s="25">
        <v>10000000</v>
      </c>
    </row>
    <row r="169" spans="1:16" ht="17.25" customHeight="1" x14ac:dyDescent="0.35">
      <c r="A169" s="70"/>
      <c r="B169" s="18" t="s">
        <v>10050</v>
      </c>
      <c r="C169" s="18" t="s">
        <v>10482</v>
      </c>
      <c r="D169" s="58" t="s">
        <v>10294</v>
      </c>
      <c r="E169" s="60" t="s">
        <v>10421</v>
      </c>
      <c r="F169" s="8" t="s">
        <v>9689</v>
      </c>
      <c r="G169" s="8" t="s">
        <v>9721</v>
      </c>
      <c r="H169" s="25" t="s">
        <v>10054</v>
      </c>
      <c r="I169" s="62">
        <v>25</v>
      </c>
      <c r="J169" s="62">
        <v>25</v>
      </c>
      <c r="K169" s="57" t="s">
        <v>10152</v>
      </c>
      <c r="L169" s="25" t="s">
        <v>10058</v>
      </c>
      <c r="M169" s="25" t="s">
        <v>10173</v>
      </c>
      <c r="N169" s="8" t="str">
        <f t="shared" si="2"/>
        <v>Sim</v>
      </c>
      <c r="O169" s="25">
        <v>0</v>
      </c>
      <c r="P169" s="25">
        <v>500</v>
      </c>
    </row>
    <row r="170" spans="1:16" ht="17.25" customHeight="1" x14ac:dyDescent="0.35">
      <c r="A170" s="70"/>
      <c r="B170" s="18" t="s">
        <v>10050</v>
      </c>
      <c r="C170" s="18" t="s">
        <v>10483</v>
      </c>
      <c r="D170" s="58" t="s">
        <v>10295</v>
      </c>
      <c r="E170" s="60" t="s">
        <v>10422</v>
      </c>
      <c r="F170" s="8" t="s">
        <v>9689</v>
      </c>
      <c r="G170" s="8" t="s">
        <v>9721</v>
      </c>
      <c r="H170" s="25" t="s">
        <v>10055</v>
      </c>
      <c r="I170" s="62">
        <v>25</v>
      </c>
      <c r="J170" s="62">
        <v>25</v>
      </c>
      <c r="K170" s="57" t="s">
        <v>10152</v>
      </c>
      <c r="L170" s="25" t="s">
        <v>10058</v>
      </c>
      <c r="M170" s="25" t="s">
        <v>10174</v>
      </c>
      <c r="N170" s="8" t="str">
        <f t="shared" si="2"/>
        <v>Sim</v>
      </c>
      <c r="O170" s="25">
        <v>0</v>
      </c>
      <c r="P170" s="25">
        <v>500</v>
      </c>
    </row>
    <row r="171" spans="1:16" ht="17.25" customHeight="1" x14ac:dyDescent="0.35">
      <c r="A171" s="70"/>
      <c r="B171" s="18" t="s">
        <v>10050</v>
      </c>
      <c r="C171" s="18" t="s">
        <v>10483</v>
      </c>
      <c r="D171" s="58" t="s">
        <v>10296</v>
      </c>
      <c r="E171" s="60" t="s">
        <v>10423</v>
      </c>
      <c r="F171" s="8" t="s">
        <v>9689</v>
      </c>
      <c r="G171" s="8" t="s">
        <v>9721</v>
      </c>
      <c r="H171" s="25" t="s">
        <v>10056</v>
      </c>
      <c r="I171" s="62">
        <v>2000</v>
      </c>
      <c r="J171" s="62">
        <v>2000</v>
      </c>
      <c r="K171" s="57" t="s">
        <v>10152</v>
      </c>
      <c r="L171" s="25" t="s">
        <v>10058</v>
      </c>
      <c r="M171" s="25" t="s">
        <v>10175</v>
      </c>
      <c r="N171" s="8" t="str">
        <f t="shared" si="2"/>
        <v>Sim</v>
      </c>
      <c r="O171" s="25">
        <v>0</v>
      </c>
      <c r="P171" s="25">
        <v>5000</v>
      </c>
    </row>
    <row r="172" spans="1:16" ht="17.25" customHeight="1" x14ac:dyDescent="0.35">
      <c r="A172" s="70"/>
      <c r="B172" s="18" t="s">
        <v>10050</v>
      </c>
      <c r="C172" s="18" t="s">
        <v>10483</v>
      </c>
      <c r="D172" s="58" t="s">
        <v>10297</v>
      </c>
      <c r="E172" s="60" t="s">
        <v>10427</v>
      </c>
      <c r="F172" s="8" t="s">
        <v>9689</v>
      </c>
      <c r="G172" s="8" t="s">
        <v>9721</v>
      </c>
      <c r="H172" s="25" t="s">
        <v>10136</v>
      </c>
      <c r="I172" s="62">
        <v>10</v>
      </c>
      <c r="J172" s="62">
        <v>10</v>
      </c>
      <c r="K172" s="57" t="s">
        <v>10152</v>
      </c>
      <c r="L172" s="25" t="s">
        <v>10058</v>
      </c>
      <c r="M172" s="25" t="s">
        <v>10765</v>
      </c>
      <c r="N172" s="8" t="str">
        <f t="shared" si="2"/>
        <v>Sim</v>
      </c>
      <c r="O172" s="25">
        <v>0</v>
      </c>
      <c r="P172" s="25">
        <v>10</v>
      </c>
    </row>
    <row r="173" spans="1:16" ht="17.25" customHeight="1" x14ac:dyDescent="0.35">
      <c r="A173" s="70"/>
      <c r="B173" s="18" t="s">
        <v>10050</v>
      </c>
      <c r="C173" s="18" t="s">
        <v>10483</v>
      </c>
      <c r="D173" s="58" t="s">
        <v>10298</v>
      </c>
      <c r="E173" s="60" t="s">
        <v>10424</v>
      </c>
      <c r="F173" s="8" t="s">
        <v>9689</v>
      </c>
      <c r="G173" s="8" t="s">
        <v>9721</v>
      </c>
      <c r="H173" s="25" t="s">
        <v>10054</v>
      </c>
      <c r="I173" s="62">
        <v>25</v>
      </c>
      <c r="J173" s="62">
        <v>25</v>
      </c>
      <c r="K173" s="57" t="s">
        <v>10152</v>
      </c>
      <c r="L173" s="25" t="s">
        <v>10058</v>
      </c>
      <c r="M173" s="25" t="s">
        <v>10766</v>
      </c>
      <c r="N173" s="8" t="str">
        <f t="shared" si="2"/>
        <v>Sim</v>
      </c>
      <c r="O173" s="25">
        <v>0</v>
      </c>
      <c r="P173" s="25">
        <v>100</v>
      </c>
    </row>
    <row r="174" spans="1:16" ht="17.25" customHeight="1" x14ac:dyDescent="0.35">
      <c r="A174" s="70"/>
      <c r="B174" s="18" t="s">
        <v>10050</v>
      </c>
      <c r="C174" s="18" t="s">
        <v>10484</v>
      </c>
      <c r="D174" s="58" t="s">
        <v>10299</v>
      </c>
      <c r="E174" s="60" t="s">
        <v>10425</v>
      </c>
      <c r="F174" s="8" t="s">
        <v>9689</v>
      </c>
      <c r="G174" s="8" t="s">
        <v>9721</v>
      </c>
      <c r="H174" s="25" t="s">
        <v>10057</v>
      </c>
      <c r="I174" s="62">
        <v>50</v>
      </c>
      <c r="J174" s="62">
        <v>50</v>
      </c>
      <c r="K174" s="57" t="s">
        <v>10152</v>
      </c>
      <c r="L174" s="25" t="s">
        <v>10058</v>
      </c>
      <c r="M174" s="25" t="s">
        <v>10176</v>
      </c>
      <c r="N174" s="8" t="str">
        <f t="shared" si="2"/>
        <v>Sim</v>
      </c>
      <c r="O174" s="25">
        <v>0</v>
      </c>
      <c r="P174" s="25">
        <v>500</v>
      </c>
    </row>
    <row r="175" spans="1:16" ht="17.25" customHeight="1" x14ac:dyDescent="0.35">
      <c r="A175" s="70"/>
      <c r="B175" s="18" t="s">
        <v>10050</v>
      </c>
      <c r="C175" s="18" t="s">
        <v>10484</v>
      </c>
      <c r="D175" s="58" t="s">
        <v>10300</v>
      </c>
      <c r="E175" s="60" t="s">
        <v>10426</v>
      </c>
      <c r="F175" s="8" t="s">
        <v>9689</v>
      </c>
      <c r="G175" s="8" t="s">
        <v>9721</v>
      </c>
      <c r="H175" s="25" t="s">
        <v>10056</v>
      </c>
      <c r="I175" s="62">
        <v>2250</v>
      </c>
      <c r="J175" s="62">
        <v>2250</v>
      </c>
      <c r="K175" s="57" t="s">
        <v>10152</v>
      </c>
      <c r="L175" s="25" t="s">
        <v>10058</v>
      </c>
      <c r="M175" s="25" t="s">
        <v>10177</v>
      </c>
      <c r="N175" s="8" t="str">
        <f t="shared" si="2"/>
        <v>Sim</v>
      </c>
      <c r="O175" s="25">
        <v>0</v>
      </c>
      <c r="P175" s="25">
        <v>5000</v>
      </c>
    </row>
    <row r="176" spans="1:16" ht="17.25" customHeight="1" x14ac:dyDescent="0.35">
      <c r="A176" s="70"/>
      <c r="B176" s="18" t="s">
        <v>10050</v>
      </c>
      <c r="C176" s="18" t="s">
        <v>10484</v>
      </c>
      <c r="D176" s="58" t="s">
        <v>10297</v>
      </c>
      <c r="E176" s="60" t="s">
        <v>10428</v>
      </c>
      <c r="F176" s="8" t="s">
        <v>9689</v>
      </c>
      <c r="G176" s="8" t="s">
        <v>9721</v>
      </c>
      <c r="H176" s="25" t="s">
        <v>10136</v>
      </c>
      <c r="I176" s="62">
        <v>5</v>
      </c>
      <c r="J176" s="62">
        <v>5</v>
      </c>
      <c r="K176" s="57" t="s">
        <v>10152</v>
      </c>
      <c r="L176" s="25" t="s">
        <v>10058</v>
      </c>
      <c r="M176" s="25" t="s">
        <v>10178</v>
      </c>
      <c r="N176" s="8" t="str">
        <f t="shared" si="2"/>
        <v>Sim</v>
      </c>
      <c r="O176" s="25">
        <v>0</v>
      </c>
      <c r="P176" s="25">
        <v>10</v>
      </c>
    </row>
    <row r="177" spans="1:16" ht="17.25" customHeight="1" x14ac:dyDescent="0.35">
      <c r="A177" s="70"/>
      <c r="B177" s="18" t="s">
        <v>10050</v>
      </c>
      <c r="C177" s="18" t="s">
        <v>10484</v>
      </c>
      <c r="D177" s="58" t="s">
        <v>10301</v>
      </c>
      <c r="E177" s="60" t="s">
        <v>10429</v>
      </c>
      <c r="F177" s="8" t="s">
        <v>9689</v>
      </c>
      <c r="G177" s="8" t="s">
        <v>9721</v>
      </c>
      <c r="H177" s="25" t="s">
        <v>10054</v>
      </c>
      <c r="I177" s="62">
        <v>25</v>
      </c>
      <c r="J177" s="62">
        <v>25</v>
      </c>
      <c r="K177" s="57" t="s">
        <v>10152</v>
      </c>
      <c r="L177" s="25" t="s">
        <v>10058</v>
      </c>
      <c r="M177" s="25" t="s">
        <v>10179</v>
      </c>
      <c r="N177" s="8" t="str">
        <f t="shared" si="2"/>
        <v>Sim</v>
      </c>
      <c r="O177" s="25">
        <v>0</v>
      </c>
      <c r="P177" s="25">
        <v>100</v>
      </c>
    </row>
    <row r="178" spans="1:16" ht="17.25" customHeight="1" x14ac:dyDescent="0.35">
      <c r="A178" s="70" t="s">
        <v>10303</v>
      </c>
      <c r="B178" s="18" t="s">
        <v>10050</v>
      </c>
      <c r="C178" s="18" t="s">
        <v>10482</v>
      </c>
      <c r="D178" s="58" t="s">
        <v>10284</v>
      </c>
      <c r="E178" s="60" t="s">
        <v>10430</v>
      </c>
      <c r="F178" s="8" t="s">
        <v>9689</v>
      </c>
      <c r="G178" s="8" t="s">
        <v>9721</v>
      </c>
      <c r="H178" s="25" t="s">
        <v>10053</v>
      </c>
      <c r="I178" s="62">
        <v>4500000</v>
      </c>
      <c r="J178" s="62">
        <v>4500000</v>
      </c>
      <c r="K178" s="57" t="s">
        <v>10152</v>
      </c>
      <c r="L178" s="25" t="s">
        <v>10058</v>
      </c>
      <c r="M178" s="25" t="s">
        <v>10172</v>
      </c>
      <c r="N178" s="8" t="str">
        <f t="shared" si="2"/>
        <v>Sim</v>
      </c>
      <c r="O178" s="25">
        <v>0</v>
      </c>
      <c r="P178" s="25">
        <v>10000000</v>
      </c>
    </row>
    <row r="179" spans="1:16" ht="17.25" customHeight="1" x14ac:dyDescent="0.35">
      <c r="A179" s="70"/>
      <c r="B179" s="18" t="s">
        <v>10050</v>
      </c>
      <c r="C179" s="18" t="s">
        <v>10482</v>
      </c>
      <c r="D179" s="58" t="s">
        <v>10285</v>
      </c>
      <c r="E179" s="60" t="s">
        <v>10431</v>
      </c>
      <c r="F179" s="8" t="s">
        <v>9689</v>
      </c>
      <c r="G179" s="8" t="s">
        <v>9721</v>
      </c>
      <c r="H179" s="25" t="s">
        <v>10054</v>
      </c>
      <c r="I179" s="62">
        <v>25</v>
      </c>
      <c r="J179" s="62">
        <v>25</v>
      </c>
      <c r="K179" s="57" t="s">
        <v>10152</v>
      </c>
      <c r="L179" s="25" t="s">
        <v>10058</v>
      </c>
      <c r="M179" s="25" t="s">
        <v>10173</v>
      </c>
      <c r="N179" s="8" t="str">
        <f t="shared" si="2"/>
        <v>Sim</v>
      </c>
      <c r="O179" s="25">
        <v>0</v>
      </c>
      <c r="P179" s="25">
        <v>500</v>
      </c>
    </row>
    <row r="180" spans="1:16" ht="17.25" customHeight="1" x14ac:dyDescent="0.35">
      <c r="A180" s="70"/>
      <c r="B180" s="18" t="s">
        <v>10050</v>
      </c>
      <c r="C180" s="18" t="s">
        <v>10483</v>
      </c>
      <c r="D180" s="58" t="s">
        <v>10286</v>
      </c>
      <c r="E180" s="60" t="s">
        <v>10432</v>
      </c>
      <c r="F180" s="8" t="s">
        <v>9689</v>
      </c>
      <c r="G180" s="8" t="s">
        <v>9721</v>
      </c>
      <c r="H180" s="25" t="s">
        <v>10055</v>
      </c>
      <c r="I180" s="62">
        <v>25</v>
      </c>
      <c r="J180" s="62">
        <v>25</v>
      </c>
      <c r="K180" s="57" t="s">
        <v>10152</v>
      </c>
      <c r="L180" s="25" t="s">
        <v>10058</v>
      </c>
      <c r="M180" s="25" t="s">
        <v>10174</v>
      </c>
      <c r="N180" s="8" t="str">
        <f t="shared" si="2"/>
        <v>Sim</v>
      </c>
      <c r="O180" s="25">
        <v>0</v>
      </c>
      <c r="P180" s="25">
        <v>500</v>
      </c>
    </row>
    <row r="181" spans="1:16" ht="17.25" customHeight="1" x14ac:dyDescent="0.35">
      <c r="A181" s="70"/>
      <c r="B181" s="18" t="s">
        <v>10050</v>
      </c>
      <c r="C181" s="18" t="s">
        <v>10483</v>
      </c>
      <c r="D181" s="58" t="s">
        <v>10287</v>
      </c>
      <c r="E181" s="60" t="s">
        <v>10433</v>
      </c>
      <c r="F181" s="8" t="s">
        <v>9689</v>
      </c>
      <c r="G181" s="8" t="s">
        <v>9721</v>
      </c>
      <c r="H181" s="25" t="s">
        <v>10056</v>
      </c>
      <c r="I181" s="62">
        <v>2000</v>
      </c>
      <c r="J181" s="62">
        <v>2000</v>
      </c>
      <c r="K181" s="57" t="s">
        <v>10152</v>
      </c>
      <c r="L181" s="25" t="s">
        <v>10058</v>
      </c>
      <c r="M181" s="25" t="s">
        <v>10175</v>
      </c>
      <c r="N181" s="8" t="str">
        <f t="shared" si="2"/>
        <v>Sim</v>
      </c>
      <c r="O181" s="25">
        <v>0</v>
      </c>
      <c r="P181" s="25">
        <v>5000</v>
      </c>
    </row>
    <row r="182" spans="1:16" ht="17.25" customHeight="1" x14ac:dyDescent="0.35">
      <c r="A182" s="70"/>
      <c r="B182" s="18" t="s">
        <v>10050</v>
      </c>
      <c r="C182" s="18" t="s">
        <v>10483</v>
      </c>
      <c r="D182" s="58" t="s">
        <v>10288</v>
      </c>
      <c r="E182" s="60" t="s">
        <v>10434</v>
      </c>
      <c r="F182" s="8" t="s">
        <v>9689</v>
      </c>
      <c r="G182" s="8" t="s">
        <v>9721</v>
      </c>
      <c r="H182" s="25" t="s">
        <v>10136</v>
      </c>
      <c r="I182" s="62">
        <v>10</v>
      </c>
      <c r="J182" s="62">
        <v>10</v>
      </c>
      <c r="K182" s="57" t="s">
        <v>10152</v>
      </c>
      <c r="L182" s="25" t="s">
        <v>10058</v>
      </c>
      <c r="M182" s="25" t="s">
        <v>10765</v>
      </c>
      <c r="N182" s="8" t="str">
        <f t="shared" si="2"/>
        <v>Sim</v>
      </c>
      <c r="O182" s="25">
        <v>0</v>
      </c>
      <c r="P182" s="25">
        <v>10</v>
      </c>
    </row>
    <row r="183" spans="1:16" ht="17.25" customHeight="1" x14ac:dyDescent="0.35">
      <c r="A183" s="70"/>
      <c r="B183" s="18" t="s">
        <v>10050</v>
      </c>
      <c r="C183" s="18" t="s">
        <v>10483</v>
      </c>
      <c r="D183" s="58" t="s">
        <v>10289</v>
      </c>
      <c r="E183" s="60" t="s">
        <v>10435</v>
      </c>
      <c r="F183" s="8" t="s">
        <v>9689</v>
      </c>
      <c r="G183" s="8" t="s">
        <v>9721</v>
      </c>
      <c r="H183" s="25" t="s">
        <v>10054</v>
      </c>
      <c r="I183" s="62">
        <v>25</v>
      </c>
      <c r="J183" s="62">
        <v>25</v>
      </c>
      <c r="K183" s="57" t="s">
        <v>10152</v>
      </c>
      <c r="L183" s="25" t="s">
        <v>10058</v>
      </c>
      <c r="M183" s="25" t="s">
        <v>10766</v>
      </c>
      <c r="N183" s="8" t="str">
        <f t="shared" si="2"/>
        <v>Sim</v>
      </c>
      <c r="O183" s="25">
        <v>0</v>
      </c>
      <c r="P183" s="25">
        <v>100</v>
      </c>
    </row>
    <row r="184" spans="1:16" ht="17.25" customHeight="1" x14ac:dyDescent="0.35">
      <c r="A184" s="70"/>
      <c r="B184" s="18" t="s">
        <v>10050</v>
      </c>
      <c r="C184" s="18" t="s">
        <v>10484</v>
      </c>
      <c r="D184" s="58" t="s">
        <v>10290</v>
      </c>
      <c r="E184" s="60" t="s">
        <v>10436</v>
      </c>
      <c r="F184" s="8" t="s">
        <v>9689</v>
      </c>
      <c r="G184" s="8" t="s">
        <v>9721</v>
      </c>
      <c r="H184" s="25" t="s">
        <v>10057</v>
      </c>
      <c r="I184" s="62">
        <v>50</v>
      </c>
      <c r="J184" s="62">
        <v>50</v>
      </c>
      <c r="K184" s="57" t="s">
        <v>10152</v>
      </c>
      <c r="L184" s="25" t="s">
        <v>10058</v>
      </c>
      <c r="M184" s="25" t="s">
        <v>10177</v>
      </c>
      <c r="N184" s="8" t="str">
        <f t="shared" si="2"/>
        <v>Sim</v>
      </c>
      <c r="O184" s="25">
        <v>0</v>
      </c>
      <c r="P184" s="25">
        <v>500</v>
      </c>
    </row>
    <row r="185" spans="1:16" ht="17.25" customHeight="1" x14ac:dyDescent="0.35">
      <c r="A185" s="70"/>
      <c r="B185" s="18" t="s">
        <v>10050</v>
      </c>
      <c r="C185" s="18" t="s">
        <v>10484</v>
      </c>
      <c r="D185" s="58" t="s">
        <v>10291</v>
      </c>
      <c r="E185" s="60" t="s">
        <v>10437</v>
      </c>
      <c r="F185" s="8" t="s">
        <v>9689</v>
      </c>
      <c r="G185" s="8" t="s">
        <v>9721</v>
      </c>
      <c r="H185" s="25" t="s">
        <v>10056</v>
      </c>
      <c r="I185" s="62">
        <v>2250</v>
      </c>
      <c r="J185" s="62">
        <v>2250</v>
      </c>
      <c r="K185" s="57" t="s">
        <v>10152</v>
      </c>
      <c r="L185" s="25" t="s">
        <v>10058</v>
      </c>
      <c r="M185" s="25" t="s">
        <v>10178</v>
      </c>
      <c r="N185" s="8" t="str">
        <f t="shared" si="2"/>
        <v>Sim</v>
      </c>
      <c r="O185" s="25">
        <v>0</v>
      </c>
      <c r="P185" s="25">
        <v>5000</v>
      </c>
    </row>
    <row r="186" spans="1:16" ht="17.25" customHeight="1" x14ac:dyDescent="0.35">
      <c r="A186" s="70"/>
      <c r="B186" s="18" t="s">
        <v>10050</v>
      </c>
      <c r="C186" s="18" t="s">
        <v>10484</v>
      </c>
      <c r="D186" s="58" t="s">
        <v>10288</v>
      </c>
      <c r="E186" s="60" t="s">
        <v>10438</v>
      </c>
      <c r="F186" s="8" t="s">
        <v>9689</v>
      </c>
      <c r="G186" s="8" t="s">
        <v>9721</v>
      </c>
      <c r="H186" s="25" t="s">
        <v>10136</v>
      </c>
      <c r="I186" s="62">
        <v>5</v>
      </c>
      <c r="J186" s="62">
        <v>5</v>
      </c>
      <c r="K186" s="57" t="s">
        <v>10152</v>
      </c>
      <c r="L186" s="25" t="s">
        <v>10058</v>
      </c>
      <c r="M186" s="25" t="s">
        <v>10767</v>
      </c>
      <c r="N186" s="8" t="str">
        <f t="shared" si="2"/>
        <v>Sim</v>
      </c>
      <c r="O186" s="25">
        <v>0</v>
      </c>
      <c r="P186" s="25">
        <v>10</v>
      </c>
    </row>
    <row r="187" spans="1:16" ht="17.25" customHeight="1" x14ac:dyDescent="0.35">
      <c r="A187" s="70"/>
      <c r="B187" s="18" t="s">
        <v>10050</v>
      </c>
      <c r="C187" s="18" t="s">
        <v>10484</v>
      </c>
      <c r="D187" s="58" t="s">
        <v>10292</v>
      </c>
      <c r="E187" s="60" t="s">
        <v>10439</v>
      </c>
      <c r="F187" s="8" t="s">
        <v>9689</v>
      </c>
      <c r="G187" s="8" t="s">
        <v>9721</v>
      </c>
      <c r="H187" s="25" t="s">
        <v>10054</v>
      </c>
      <c r="I187" s="62">
        <v>25</v>
      </c>
      <c r="J187" s="62">
        <v>25</v>
      </c>
      <c r="K187" s="57" t="s">
        <v>10152</v>
      </c>
      <c r="L187" s="25" t="s">
        <v>10058</v>
      </c>
      <c r="M187" s="25" t="s">
        <v>10768</v>
      </c>
      <c r="N187" s="8" t="str">
        <f t="shared" si="2"/>
        <v>Sim</v>
      </c>
      <c r="O187" s="25">
        <v>0</v>
      </c>
      <c r="P187" s="25">
        <v>100</v>
      </c>
    </row>
    <row r="188" spans="1:16" s="44" customFormat="1" ht="17.25" customHeight="1" x14ac:dyDescent="0.35">
      <c r="A188" s="70" t="s">
        <v>9786</v>
      </c>
      <c r="B188" s="63"/>
      <c r="C188" s="63"/>
      <c r="D188" s="49" t="s">
        <v>9787</v>
      </c>
      <c r="E188" s="55" t="s">
        <v>9788</v>
      </c>
      <c r="F188" s="8" t="s">
        <v>9689</v>
      </c>
      <c r="G188" s="8" t="s">
        <v>9721</v>
      </c>
      <c r="H188" s="8" t="s">
        <v>9789</v>
      </c>
      <c r="I188" s="64"/>
      <c r="J188" s="64">
        <v>0</v>
      </c>
      <c r="K188" s="57"/>
      <c r="L188" s="57"/>
      <c r="M188" s="57"/>
      <c r="N188" s="8" t="str">
        <f t="shared" si="2"/>
        <v>Não</v>
      </c>
      <c r="O188" s="65">
        <v>0</v>
      </c>
      <c r="P188" s="65">
        <v>0</v>
      </c>
    </row>
    <row r="189" spans="1:16" s="44" customFormat="1" ht="17.25" customHeight="1" x14ac:dyDescent="0.35">
      <c r="A189" s="70"/>
      <c r="B189" s="63"/>
      <c r="C189" s="63"/>
      <c r="D189" s="49" t="s">
        <v>9790</v>
      </c>
      <c r="E189" s="55" t="s">
        <v>9791</v>
      </c>
      <c r="F189" s="8" t="s">
        <v>9689</v>
      </c>
      <c r="G189" s="8" t="s">
        <v>9721</v>
      </c>
      <c r="H189" s="8" t="s">
        <v>9789</v>
      </c>
      <c r="I189" s="64"/>
      <c r="J189" s="64">
        <v>25</v>
      </c>
      <c r="K189" s="57"/>
      <c r="L189" s="57"/>
      <c r="M189" s="57"/>
      <c r="N189" s="8" t="str">
        <f t="shared" si="2"/>
        <v>Não</v>
      </c>
      <c r="O189" s="65">
        <v>25</v>
      </c>
      <c r="P189" s="65">
        <v>25</v>
      </c>
    </row>
    <row r="190" spans="1:16" s="44" customFormat="1" ht="17.25" customHeight="1" x14ac:dyDescent="0.35">
      <c r="A190" s="70"/>
      <c r="B190" s="63"/>
      <c r="C190" s="63"/>
      <c r="D190" s="49" t="s">
        <v>9792</v>
      </c>
      <c r="E190" s="55" t="s">
        <v>9793</v>
      </c>
      <c r="F190" s="8" t="s">
        <v>9689</v>
      </c>
      <c r="G190" s="8" t="s">
        <v>9721</v>
      </c>
      <c r="H190" s="8" t="s">
        <v>9789</v>
      </c>
      <c r="I190" s="64"/>
      <c r="J190" s="64">
        <v>75</v>
      </c>
      <c r="K190" s="57"/>
      <c r="L190" s="57"/>
      <c r="M190" s="57"/>
      <c r="N190" s="8" t="str">
        <f t="shared" si="2"/>
        <v>Não</v>
      </c>
      <c r="O190" s="65">
        <v>75</v>
      </c>
      <c r="P190" s="65">
        <v>75</v>
      </c>
    </row>
    <row r="191" spans="1:16" s="44" customFormat="1" ht="17.25" customHeight="1" x14ac:dyDescent="0.35">
      <c r="A191" s="70"/>
      <c r="B191" s="63"/>
      <c r="C191" s="63"/>
      <c r="D191" s="49" t="s">
        <v>9794</v>
      </c>
      <c r="E191" s="55" t="s">
        <v>9795</v>
      </c>
      <c r="F191" s="8" t="s">
        <v>9689</v>
      </c>
      <c r="G191" s="8" t="s">
        <v>9721</v>
      </c>
      <c r="H191" s="8" t="s">
        <v>9789</v>
      </c>
      <c r="I191" s="64"/>
      <c r="J191" s="64">
        <v>150</v>
      </c>
      <c r="K191" s="25"/>
      <c r="L191" s="25"/>
      <c r="M191" s="25"/>
      <c r="N191" s="8" t="str">
        <f t="shared" si="2"/>
        <v>Não</v>
      </c>
      <c r="O191" s="65">
        <v>150</v>
      </c>
      <c r="P191" s="65">
        <v>150</v>
      </c>
    </row>
    <row r="192" spans="1:16" s="44" customFormat="1" ht="17.25" customHeight="1" x14ac:dyDescent="0.35">
      <c r="A192" s="70"/>
      <c r="B192" s="63"/>
      <c r="C192" s="63"/>
      <c r="D192" s="49" t="s">
        <v>9796</v>
      </c>
      <c r="E192" s="55" t="s">
        <v>9797</v>
      </c>
      <c r="F192" s="8" t="s">
        <v>9689</v>
      </c>
      <c r="G192" s="8" t="s">
        <v>9721</v>
      </c>
      <c r="H192" s="8" t="s">
        <v>9789</v>
      </c>
      <c r="I192" s="64"/>
      <c r="J192" s="64">
        <v>250</v>
      </c>
      <c r="K192" s="25"/>
      <c r="L192" s="25"/>
      <c r="M192" s="25"/>
      <c r="N192" s="8" t="str">
        <f t="shared" si="2"/>
        <v>Não</v>
      </c>
      <c r="O192" s="65">
        <v>250</v>
      </c>
      <c r="P192" s="65">
        <v>250</v>
      </c>
    </row>
    <row r="193" spans="1:16" s="44" customFormat="1" ht="17.25" customHeight="1" x14ac:dyDescent="0.35">
      <c r="A193" s="70"/>
      <c r="B193" s="63"/>
      <c r="C193" s="63"/>
      <c r="D193" s="49" t="s">
        <v>9798</v>
      </c>
      <c r="E193" s="55" t="s">
        <v>9799</v>
      </c>
      <c r="F193" s="8" t="s">
        <v>9689</v>
      </c>
      <c r="G193" s="8" t="s">
        <v>9721</v>
      </c>
      <c r="H193" s="8" t="s">
        <v>9789</v>
      </c>
      <c r="I193" s="64"/>
      <c r="J193" s="64">
        <v>350</v>
      </c>
      <c r="K193" s="25"/>
      <c r="L193" s="25"/>
      <c r="M193" s="25"/>
      <c r="N193" s="8" t="str">
        <f t="shared" si="2"/>
        <v>Não</v>
      </c>
      <c r="O193" s="65">
        <v>350</v>
      </c>
      <c r="P193" s="65">
        <v>350</v>
      </c>
    </row>
    <row r="194" spans="1:16" s="44" customFormat="1" ht="17.25" customHeight="1" x14ac:dyDescent="0.35">
      <c r="A194" s="70"/>
      <c r="B194" s="63"/>
      <c r="C194" s="63"/>
      <c r="D194" s="49" t="s">
        <v>9800</v>
      </c>
      <c r="E194" s="55" t="s">
        <v>9801</v>
      </c>
      <c r="F194" s="8" t="s">
        <v>9689</v>
      </c>
      <c r="G194" s="8" t="s">
        <v>9721</v>
      </c>
      <c r="H194" s="8" t="s">
        <v>9789</v>
      </c>
      <c r="I194" s="64"/>
      <c r="J194" s="64">
        <v>700</v>
      </c>
      <c r="K194" s="25"/>
      <c r="L194" s="25"/>
      <c r="M194" s="25"/>
      <c r="N194" s="8" t="str">
        <f t="shared" si="2"/>
        <v>Não</v>
      </c>
      <c r="O194" s="65">
        <v>700</v>
      </c>
      <c r="P194" s="65">
        <v>700</v>
      </c>
    </row>
    <row r="195" spans="1:16" s="44" customFormat="1" ht="17.25" customHeight="1" x14ac:dyDescent="0.35">
      <c r="A195" s="70"/>
      <c r="B195" s="63"/>
      <c r="C195" s="63"/>
      <c r="D195" s="49" t="s">
        <v>9802</v>
      </c>
      <c r="E195" s="55" t="s">
        <v>9803</v>
      </c>
      <c r="F195" s="8" t="s">
        <v>9689</v>
      </c>
      <c r="G195" s="8" t="s">
        <v>9721</v>
      </c>
      <c r="H195" s="8" t="s">
        <v>9789</v>
      </c>
      <c r="I195" s="64"/>
      <c r="J195" s="64">
        <v>1250</v>
      </c>
      <c r="K195" s="25"/>
      <c r="L195" s="25"/>
      <c r="M195" s="25"/>
      <c r="N195" s="8" t="str">
        <f t="shared" si="2"/>
        <v>Não</v>
      </c>
      <c r="O195" s="65">
        <v>1250</v>
      </c>
      <c r="P195" s="65">
        <v>1250</v>
      </c>
    </row>
    <row r="196" spans="1:16" s="44" customFormat="1" ht="17.25" customHeight="1" x14ac:dyDescent="0.35">
      <c r="A196" s="70"/>
      <c r="B196" s="63"/>
      <c r="C196" s="63"/>
      <c r="D196" s="49" t="s">
        <v>9804</v>
      </c>
      <c r="E196" s="55" t="s">
        <v>9805</v>
      </c>
      <c r="F196" s="8" t="s">
        <v>9689</v>
      </c>
      <c r="G196" s="8" t="s">
        <v>9721</v>
      </c>
      <c r="H196" s="8" t="s">
        <v>9789</v>
      </c>
      <c r="I196" s="64"/>
      <c r="J196" s="64">
        <v>2500</v>
      </c>
      <c r="K196" s="25"/>
      <c r="L196" s="25"/>
      <c r="M196" s="25"/>
      <c r="N196" s="8" t="str">
        <f t="shared" si="2"/>
        <v>Não</v>
      </c>
      <c r="O196" s="65">
        <v>2500</v>
      </c>
      <c r="P196" s="65">
        <v>2500</v>
      </c>
    </row>
    <row r="197" spans="1:16" s="44" customFormat="1" ht="17.25" customHeight="1" x14ac:dyDescent="0.35">
      <c r="A197" s="70"/>
      <c r="B197" s="63"/>
      <c r="C197" s="63"/>
      <c r="D197" s="49" t="s">
        <v>9806</v>
      </c>
      <c r="E197" s="55" t="s">
        <v>9807</v>
      </c>
      <c r="F197" s="8" t="s">
        <v>9689</v>
      </c>
      <c r="G197" s="8" t="s">
        <v>9721</v>
      </c>
      <c r="H197" s="8" t="s">
        <v>9789</v>
      </c>
      <c r="I197" s="64"/>
      <c r="J197" s="64">
        <v>5000</v>
      </c>
      <c r="K197" s="25"/>
      <c r="L197" s="25"/>
      <c r="M197" s="25"/>
      <c r="N197" s="8" t="str">
        <f t="shared" si="2"/>
        <v>Não</v>
      </c>
      <c r="O197" s="65">
        <v>5000</v>
      </c>
      <c r="P197" s="65">
        <v>5000</v>
      </c>
    </row>
    <row r="198" spans="1:16" s="44" customFormat="1" ht="17.25" customHeight="1" x14ac:dyDescent="0.35">
      <c r="A198" s="70"/>
      <c r="B198" s="63"/>
      <c r="C198" s="63"/>
      <c r="D198" s="49" t="s">
        <v>9808</v>
      </c>
      <c r="E198" s="55" t="s">
        <v>9809</v>
      </c>
      <c r="F198" s="8" t="s">
        <v>9689</v>
      </c>
      <c r="G198" s="8" t="s">
        <v>9721</v>
      </c>
      <c r="H198" s="8" t="s">
        <v>9700</v>
      </c>
      <c r="I198" s="59"/>
      <c r="J198" s="59">
        <v>0</v>
      </c>
      <c r="K198" s="25"/>
      <c r="L198" s="25"/>
      <c r="M198" s="25"/>
      <c r="N198" s="8" t="str">
        <f t="shared" ref="N198:N261" si="3">IF(F198="String",IF(I198&lt;&gt;"","Sim","Não"),IF(F198="List",IF(I198&lt;&gt;"","Sim","Não"),IF(AND(I198&gt;=O198,I198&lt;=P198,I198&lt;&gt;""),"Sim","Não")))</f>
        <v>Não</v>
      </c>
      <c r="O198" s="65">
        <v>0</v>
      </c>
      <c r="P198" s="65">
        <v>0</v>
      </c>
    </row>
    <row r="199" spans="1:16" s="44" customFormat="1" ht="17.25" customHeight="1" x14ac:dyDescent="0.35">
      <c r="A199" s="70"/>
      <c r="B199" s="63"/>
      <c r="C199" s="63"/>
      <c r="D199" s="49" t="s">
        <v>9810</v>
      </c>
      <c r="E199" s="55" t="s">
        <v>9811</v>
      </c>
      <c r="F199" s="8" t="s">
        <v>9689</v>
      </c>
      <c r="G199" s="8" t="s">
        <v>9721</v>
      </c>
      <c r="H199" s="8" t="s">
        <v>9700</v>
      </c>
      <c r="I199" s="59"/>
      <c r="J199" s="59">
        <v>4572.8065095836992</v>
      </c>
      <c r="K199" s="25"/>
      <c r="L199" s="25"/>
      <c r="M199" s="25"/>
      <c r="N199" s="8" t="str">
        <f t="shared" si="3"/>
        <v>Não</v>
      </c>
      <c r="O199" s="66">
        <v>3429.6048821877744</v>
      </c>
      <c r="P199" s="66">
        <v>5716.0081369796244</v>
      </c>
    </row>
    <row r="200" spans="1:16" s="44" customFormat="1" ht="17.25" customHeight="1" x14ac:dyDescent="0.35">
      <c r="A200" s="70"/>
      <c r="B200" s="63"/>
      <c r="C200" s="63"/>
      <c r="D200" s="49" t="s">
        <v>9812</v>
      </c>
      <c r="E200" s="55" t="s">
        <v>9813</v>
      </c>
      <c r="F200" s="8" t="s">
        <v>9689</v>
      </c>
      <c r="G200" s="8" t="s">
        <v>9721</v>
      </c>
      <c r="H200" s="8" t="s">
        <v>9700</v>
      </c>
      <c r="I200" s="59"/>
      <c r="J200" s="59">
        <v>3578.117397670841</v>
      </c>
      <c r="K200" s="25"/>
      <c r="L200" s="25"/>
      <c r="M200" s="25"/>
      <c r="N200" s="8" t="str">
        <f t="shared" si="3"/>
        <v>Não</v>
      </c>
      <c r="O200" s="66">
        <v>2683.5880482531306</v>
      </c>
      <c r="P200" s="66">
        <v>4472.6467470885509</v>
      </c>
    </row>
    <row r="201" spans="1:16" s="44" customFormat="1" ht="17.25" customHeight="1" x14ac:dyDescent="0.35">
      <c r="A201" s="70"/>
      <c r="B201" s="63"/>
      <c r="C201" s="63"/>
      <c r="D201" s="49" t="s">
        <v>9814</v>
      </c>
      <c r="E201" s="55" t="s">
        <v>9815</v>
      </c>
      <c r="F201" s="8" t="s">
        <v>9689</v>
      </c>
      <c r="G201" s="8" t="s">
        <v>9721</v>
      </c>
      <c r="H201" s="8" t="s">
        <v>9700</v>
      </c>
      <c r="I201" s="59"/>
      <c r="J201" s="59">
        <v>3140.2033317437476</v>
      </c>
      <c r="K201" s="25"/>
      <c r="L201" s="25"/>
      <c r="M201" s="25"/>
      <c r="N201" s="8" t="str">
        <f t="shared" si="3"/>
        <v>Não</v>
      </c>
      <c r="O201" s="66">
        <v>2355.1524988078108</v>
      </c>
      <c r="P201" s="66">
        <v>3925.2541646796844</v>
      </c>
    </row>
    <row r="202" spans="1:16" s="44" customFormat="1" ht="17.25" customHeight="1" x14ac:dyDescent="0.35">
      <c r="A202" s="70"/>
      <c r="B202" s="63"/>
      <c r="C202" s="63"/>
      <c r="D202" s="49" t="s">
        <v>9816</v>
      </c>
      <c r="E202" s="55" t="s">
        <v>9817</v>
      </c>
      <c r="F202" s="8" t="s">
        <v>9689</v>
      </c>
      <c r="G202" s="8" t="s">
        <v>9721</v>
      </c>
      <c r="H202" s="8" t="s">
        <v>9700</v>
      </c>
      <c r="I202" s="59"/>
      <c r="J202" s="59">
        <v>2384.1580606429065</v>
      </c>
      <c r="K202" s="25"/>
      <c r="L202" s="25"/>
      <c r="M202" s="25"/>
      <c r="N202" s="8" t="str">
        <f t="shared" si="3"/>
        <v>Não</v>
      </c>
      <c r="O202" s="66">
        <v>1788.1185454821798</v>
      </c>
      <c r="P202" s="66">
        <v>2980.1975758036333</v>
      </c>
    </row>
    <row r="203" spans="1:16" s="44" customFormat="1" ht="17.25" customHeight="1" x14ac:dyDescent="0.35">
      <c r="A203" s="70"/>
      <c r="B203" s="63"/>
      <c r="C203" s="63"/>
      <c r="D203" s="49" t="s">
        <v>9818</v>
      </c>
      <c r="E203" s="55" t="s">
        <v>9819</v>
      </c>
      <c r="F203" s="8" t="s">
        <v>9689</v>
      </c>
      <c r="G203" s="8" t="s">
        <v>9721</v>
      </c>
      <c r="H203" s="8" t="s">
        <v>9700</v>
      </c>
      <c r="I203" s="59"/>
      <c r="J203" s="59">
        <v>2051.2096531725124</v>
      </c>
      <c r="K203" s="25"/>
      <c r="L203" s="25"/>
      <c r="M203" s="25"/>
      <c r="N203" s="8" t="str">
        <f t="shared" si="3"/>
        <v>Não</v>
      </c>
      <c r="O203" s="66">
        <v>1538.4072398793842</v>
      </c>
      <c r="P203" s="66">
        <v>2564.0120664656406</v>
      </c>
    </row>
    <row r="204" spans="1:16" s="44" customFormat="1" ht="17.25" customHeight="1" x14ac:dyDescent="0.35">
      <c r="A204" s="70"/>
      <c r="B204" s="63"/>
      <c r="C204" s="63"/>
      <c r="D204" s="49" t="s">
        <v>9820</v>
      </c>
      <c r="E204" s="55" t="s">
        <v>9821</v>
      </c>
      <c r="F204" s="8" t="s">
        <v>9689</v>
      </c>
      <c r="G204" s="8" t="s">
        <v>9721</v>
      </c>
      <c r="H204" s="8" t="s">
        <v>9700</v>
      </c>
      <c r="I204" s="59"/>
      <c r="J204" s="59">
        <v>1637.8810466364127</v>
      </c>
      <c r="K204" s="25"/>
      <c r="L204" s="25"/>
      <c r="M204" s="25"/>
      <c r="N204" s="8" t="str">
        <f t="shared" si="3"/>
        <v>Não</v>
      </c>
      <c r="O204" s="66">
        <v>1228.4107849773095</v>
      </c>
      <c r="P204" s="66">
        <v>2047.351308295516</v>
      </c>
    </row>
    <row r="205" spans="1:16" s="44" customFormat="1" ht="17.25" customHeight="1" x14ac:dyDescent="0.35">
      <c r="A205" s="70"/>
      <c r="B205" s="63"/>
      <c r="C205" s="63"/>
      <c r="D205" s="49" t="s">
        <v>9822</v>
      </c>
      <c r="E205" s="55" t="s">
        <v>9823</v>
      </c>
      <c r="F205" s="8" t="s">
        <v>9689</v>
      </c>
      <c r="G205" s="8" t="s">
        <v>9721</v>
      </c>
      <c r="H205" s="8" t="s">
        <v>9700</v>
      </c>
      <c r="I205" s="59"/>
      <c r="J205" s="59">
        <v>1575.9559653452941</v>
      </c>
      <c r="K205" s="25"/>
      <c r="L205" s="25"/>
      <c r="M205" s="25"/>
      <c r="N205" s="8" t="str">
        <f t="shared" si="3"/>
        <v>Não</v>
      </c>
      <c r="O205" s="66">
        <v>1181.9669740089705</v>
      </c>
      <c r="P205" s="66">
        <v>1969.9449566816177</v>
      </c>
    </row>
    <row r="206" spans="1:16" s="44" customFormat="1" ht="17.25" customHeight="1" x14ac:dyDescent="0.35">
      <c r="A206" s="70"/>
      <c r="B206" s="63"/>
      <c r="C206" s="63"/>
      <c r="D206" s="49" t="s">
        <v>9824</v>
      </c>
      <c r="E206" s="55" t="s">
        <v>9825</v>
      </c>
      <c r="F206" s="8" t="s">
        <v>9689</v>
      </c>
      <c r="G206" s="8" t="s">
        <v>9721</v>
      </c>
      <c r="H206" s="8" t="s">
        <v>9700</v>
      </c>
      <c r="I206" s="59"/>
      <c r="J206" s="59">
        <v>1218.0200710014474</v>
      </c>
      <c r="K206" s="25"/>
      <c r="L206" s="25"/>
      <c r="M206" s="25"/>
      <c r="N206" s="8" t="str">
        <f t="shared" si="3"/>
        <v>Não</v>
      </c>
      <c r="O206" s="66">
        <v>913.51505325108553</v>
      </c>
      <c r="P206" s="66">
        <v>1522.5250887518091</v>
      </c>
    </row>
    <row r="207" spans="1:16" s="44" customFormat="1" ht="17.25" customHeight="1" x14ac:dyDescent="0.35">
      <c r="A207" s="70"/>
      <c r="B207" s="63"/>
      <c r="C207" s="63"/>
      <c r="D207" s="49" t="s">
        <v>9826</v>
      </c>
      <c r="E207" s="55" t="s">
        <v>9827</v>
      </c>
      <c r="F207" s="8" t="s">
        <v>9689</v>
      </c>
      <c r="G207" s="8" t="s">
        <v>9721</v>
      </c>
      <c r="H207" s="8" t="s">
        <v>9700</v>
      </c>
      <c r="I207" s="59"/>
      <c r="J207" s="59">
        <v>742.96386883270225</v>
      </c>
      <c r="K207" s="25"/>
      <c r="L207" s="25"/>
      <c r="M207" s="25"/>
      <c r="N207" s="8" t="str">
        <f t="shared" si="3"/>
        <v>Não</v>
      </c>
      <c r="O207" s="66">
        <v>557.22290162452668</v>
      </c>
      <c r="P207" s="66">
        <v>928.70483604087781</v>
      </c>
    </row>
    <row r="208" spans="1:16" s="44" customFormat="1" ht="17.25" customHeight="1" x14ac:dyDescent="0.35">
      <c r="A208" s="70"/>
      <c r="B208" s="63"/>
      <c r="C208" s="63"/>
      <c r="D208" s="49" t="s">
        <v>9828</v>
      </c>
      <c r="E208" s="55" t="s">
        <v>9829</v>
      </c>
      <c r="F208" s="8" t="s">
        <v>9689</v>
      </c>
      <c r="G208" s="8" t="s">
        <v>9721</v>
      </c>
      <c r="H208" s="8" t="s">
        <v>9700</v>
      </c>
      <c r="I208" s="59"/>
      <c r="J208" s="59">
        <v>0</v>
      </c>
      <c r="K208" s="25"/>
      <c r="L208" s="25"/>
      <c r="M208" s="25"/>
      <c r="N208" s="8" t="str">
        <f t="shared" si="3"/>
        <v>Não</v>
      </c>
      <c r="O208" s="66">
        <v>0</v>
      </c>
      <c r="P208" s="66">
        <v>0</v>
      </c>
    </row>
    <row r="209" spans="1:16" s="44" customFormat="1" ht="17.25" customHeight="1" x14ac:dyDescent="0.35">
      <c r="A209" s="70"/>
      <c r="B209" s="63"/>
      <c r="C209" s="63"/>
      <c r="D209" s="49" t="s">
        <v>9830</v>
      </c>
      <c r="E209" s="55" t="s">
        <v>9831</v>
      </c>
      <c r="F209" s="8" t="s">
        <v>9689</v>
      </c>
      <c r="G209" s="8" t="s">
        <v>9721</v>
      </c>
      <c r="H209" s="8" t="s">
        <v>9700</v>
      </c>
      <c r="I209" s="59"/>
      <c r="J209" s="59">
        <v>4603</v>
      </c>
      <c r="K209" s="25"/>
      <c r="L209" s="25"/>
      <c r="M209" s="25"/>
      <c r="N209" s="8" t="str">
        <f t="shared" si="3"/>
        <v>Não</v>
      </c>
      <c r="O209" s="66">
        <v>3452.25</v>
      </c>
      <c r="P209" s="66">
        <v>5753.75</v>
      </c>
    </row>
    <row r="210" spans="1:16" s="44" customFormat="1" ht="17.25" customHeight="1" x14ac:dyDescent="0.35">
      <c r="A210" s="70"/>
      <c r="B210" s="63"/>
      <c r="C210" s="63"/>
      <c r="D210" s="49" t="s">
        <v>9832</v>
      </c>
      <c r="E210" s="55" t="s">
        <v>9833</v>
      </c>
      <c r="F210" s="8" t="s">
        <v>9689</v>
      </c>
      <c r="G210" s="8" t="s">
        <v>9721</v>
      </c>
      <c r="H210" s="8" t="s">
        <v>9700</v>
      </c>
      <c r="I210" s="59"/>
      <c r="J210" s="59">
        <v>3609</v>
      </c>
      <c r="K210" s="25"/>
      <c r="L210" s="25"/>
      <c r="M210" s="25"/>
      <c r="N210" s="8" t="str">
        <f t="shared" si="3"/>
        <v>Não</v>
      </c>
      <c r="O210" s="66">
        <v>2706.75</v>
      </c>
      <c r="P210" s="66">
        <v>4511.25</v>
      </c>
    </row>
    <row r="211" spans="1:16" s="44" customFormat="1" ht="17.25" customHeight="1" x14ac:dyDescent="0.35">
      <c r="A211" s="70"/>
      <c r="B211" s="63"/>
      <c r="C211" s="63"/>
      <c r="D211" s="49" t="s">
        <v>9834</v>
      </c>
      <c r="E211" s="55" t="s">
        <v>9835</v>
      </c>
      <c r="F211" s="8" t="s">
        <v>9689</v>
      </c>
      <c r="G211" s="8" t="s">
        <v>9721</v>
      </c>
      <c r="H211" s="8" t="s">
        <v>9700</v>
      </c>
      <c r="I211" s="59"/>
      <c r="J211" s="59">
        <v>2305</v>
      </c>
      <c r="K211" s="25"/>
      <c r="L211" s="25"/>
      <c r="M211" s="25"/>
      <c r="N211" s="8" t="str">
        <f t="shared" si="3"/>
        <v>Não</v>
      </c>
      <c r="O211" s="66">
        <v>1728.75</v>
      </c>
      <c r="P211" s="66">
        <v>2881.25</v>
      </c>
    </row>
    <row r="212" spans="1:16" s="44" customFormat="1" ht="17.25" customHeight="1" x14ac:dyDescent="0.35">
      <c r="A212" s="70"/>
      <c r="B212" s="63"/>
      <c r="C212" s="63"/>
      <c r="D212" s="49" t="s">
        <v>9836</v>
      </c>
      <c r="E212" s="55" t="s">
        <v>9837</v>
      </c>
      <c r="F212" s="8" t="s">
        <v>9689</v>
      </c>
      <c r="G212" s="8" t="s">
        <v>9721</v>
      </c>
      <c r="H212" s="8" t="s">
        <v>9700</v>
      </c>
      <c r="I212" s="59"/>
      <c r="J212" s="59">
        <v>1701</v>
      </c>
      <c r="K212" s="25"/>
      <c r="L212" s="25"/>
      <c r="M212" s="25"/>
      <c r="N212" s="8" t="str">
        <f t="shared" si="3"/>
        <v>Não</v>
      </c>
      <c r="O212" s="66">
        <v>1275.75</v>
      </c>
      <c r="P212" s="66">
        <v>2126.25</v>
      </c>
    </row>
    <row r="213" spans="1:16" s="44" customFormat="1" ht="17.25" customHeight="1" x14ac:dyDescent="0.35">
      <c r="A213" s="70"/>
      <c r="B213" s="63"/>
      <c r="C213" s="63"/>
      <c r="D213" s="49" t="s">
        <v>9838</v>
      </c>
      <c r="E213" s="55" t="s">
        <v>9839</v>
      </c>
      <c r="F213" s="8" t="s">
        <v>9689</v>
      </c>
      <c r="G213" s="8" t="s">
        <v>9721</v>
      </c>
      <c r="H213" s="8" t="s">
        <v>9700</v>
      </c>
      <c r="I213" s="59"/>
      <c r="J213" s="59">
        <v>1483</v>
      </c>
      <c r="K213" s="25"/>
      <c r="L213" s="25"/>
      <c r="M213" s="25"/>
      <c r="N213" s="8" t="str">
        <f t="shared" si="3"/>
        <v>Não</v>
      </c>
      <c r="O213" s="66">
        <v>1112.25</v>
      </c>
      <c r="P213" s="66">
        <v>1853.75</v>
      </c>
    </row>
    <row r="214" spans="1:16" s="44" customFormat="1" ht="17.25" customHeight="1" x14ac:dyDescent="0.35">
      <c r="A214" s="70"/>
      <c r="B214" s="63"/>
      <c r="C214" s="63"/>
      <c r="D214" s="49" t="s">
        <v>9840</v>
      </c>
      <c r="E214" s="55" t="s">
        <v>9841</v>
      </c>
      <c r="F214" s="8" t="s">
        <v>9689</v>
      </c>
      <c r="G214" s="8" t="s">
        <v>9721</v>
      </c>
      <c r="H214" s="8" t="s">
        <v>9700</v>
      </c>
      <c r="I214" s="59"/>
      <c r="J214" s="59">
        <v>1174</v>
      </c>
      <c r="K214" s="25"/>
      <c r="L214" s="25"/>
      <c r="M214" s="25"/>
      <c r="N214" s="8" t="str">
        <f t="shared" si="3"/>
        <v>Não</v>
      </c>
      <c r="O214" s="66">
        <v>880.5</v>
      </c>
      <c r="P214" s="66">
        <v>1467.5</v>
      </c>
    </row>
    <row r="215" spans="1:16" s="44" customFormat="1" ht="17.25" customHeight="1" x14ac:dyDescent="0.35">
      <c r="A215" s="70"/>
      <c r="B215" s="63"/>
      <c r="C215" s="63"/>
      <c r="D215" s="49" t="s">
        <v>9842</v>
      </c>
      <c r="E215" s="55" t="s">
        <v>9843</v>
      </c>
      <c r="F215" s="8" t="s">
        <v>9689</v>
      </c>
      <c r="G215" s="8" t="s">
        <v>9721</v>
      </c>
      <c r="H215" s="8" t="s">
        <v>9700</v>
      </c>
      <c r="I215" s="59"/>
      <c r="J215" s="59">
        <v>1071</v>
      </c>
      <c r="K215" s="25"/>
      <c r="L215" s="25"/>
      <c r="M215" s="25"/>
      <c r="N215" s="8" t="str">
        <f t="shared" si="3"/>
        <v>Não</v>
      </c>
      <c r="O215" s="66">
        <v>803.25</v>
      </c>
      <c r="P215" s="66">
        <v>1338.75</v>
      </c>
    </row>
    <row r="216" spans="1:16" s="44" customFormat="1" ht="17.25" customHeight="1" x14ac:dyDescent="0.35">
      <c r="A216" s="70"/>
      <c r="B216" s="63"/>
      <c r="C216" s="63"/>
      <c r="D216" s="49" t="s">
        <v>9844</v>
      </c>
      <c r="E216" s="55" t="s">
        <v>9845</v>
      </c>
      <c r="F216" s="8" t="s">
        <v>9689</v>
      </c>
      <c r="G216" s="8" t="s">
        <v>9721</v>
      </c>
      <c r="H216" s="8" t="s">
        <v>9700</v>
      </c>
      <c r="I216" s="59"/>
      <c r="J216" s="59">
        <v>789</v>
      </c>
      <c r="K216" s="25"/>
      <c r="L216" s="25"/>
      <c r="M216" s="25"/>
      <c r="N216" s="8" t="str">
        <f t="shared" si="3"/>
        <v>Não</v>
      </c>
      <c r="O216" s="66">
        <v>591.75</v>
      </c>
      <c r="P216" s="66">
        <v>986.25</v>
      </c>
    </row>
    <row r="217" spans="1:16" s="44" customFormat="1" ht="17.25" customHeight="1" x14ac:dyDescent="0.35">
      <c r="A217" s="70"/>
      <c r="B217" s="63"/>
      <c r="C217" s="63"/>
      <c r="D217" s="49" t="s">
        <v>9846</v>
      </c>
      <c r="E217" s="55" t="s">
        <v>9847</v>
      </c>
      <c r="F217" s="8" t="s">
        <v>9689</v>
      </c>
      <c r="G217" s="8" t="s">
        <v>9721</v>
      </c>
      <c r="H217" s="8" t="s">
        <v>9700</v>
      </c>
      <c r="I217" s="59"/>
      <c r="J217" s="59">
        <v>161</v>
      </c>
      <c r="K217" s="25"/>
      <c r="L217" s="25"/>
      <c r="M217" s="25"/>
      <c r="N217" s="8" t="str">
        <f t="shared" si="3"/>
        <v>Não</v>
      </c>
      <c r="O217" s="66">
        <v>120.75</v>
      </c>
      <c r="P217" s="66">
        <v>201.25</v>
      </c>
    </row>
    <row r="218" spans="1:16" s="44" customFormat="1" ht="17.25" customHeight="1" x14ac:dyDescent="0.35">
      <c r="A218" s="70"/>
      <c r="B218" s="63"/>
      <c r="C218" s="63"/>
      <c r="D218" s="49" t="s">
        <v>9848</v>
      </c>
      <c r="E218" s="55" t="s">
        <v>9849</v>
      </c>
      <c r="F218" s="8" t="s">
        <v>9689</v>
      </c>
      <c r="G218" s="8" t="s">
        <v>9721</v>
      </c>
      <c r="H218" s="8" t="s">
        <v>9700</v>
      </c>
      <c r="I218" s="59"/>
      <c r="J218" s="59">
        <v>0</v>
      </c>
      <c r="K218" s="25"/>
      <c r="L218" s="25"/>
      <c r="M218" s="25"/>
      <c r="N218" s="8" t="str">
        <f t="shared" si="3"/>
        <v>Não</v>
      </c>
      <c r="O218" s="66">
        <v>0</v>
      </c>
      <c r="P218" s="66">
        <v>0</v>
      </c>
    </row>
    <row r="219" spans="1:16" s="44" customFormat="1" ht="17.25" customHeight="1" x14ac:dyDescent="0.35">
      <c r="A219" s="70"/>
      <c r="B219" s="63"/>
      <c r="C219" s="63"/>
      <c r="D219" s="49" t="s">
        <v>9850</v>
      </c>
      <c r="E219" s="55" t="s">
        <v>9851</v>
      </c>
      <c r="F219" s="8" t="s">
        <v>9689</v>
      </c>
      <c r="G219" s="8" t="s">
        <v>9721</v>
      </c>
      <c r="H219" s="8" t="s">
        <v>9700</v>
      </c>
      <c r="I219" s="59"/>
      <c r="J219" s="59">
        <v>5968</v>
      </c>
      <c r="K219" s="25"/>
      <c r="L219" s="25"/>
      <c r="M219" s="25"/>
      <c r="N219" s="8" t="str">
        <f t="shared" si="3"/>
        <v>Não</v>
      </c>
      <c r="O219" s="66">
        <v>4476</v>
      </c>
      <c r="P219" s="66">
        <v>7460</v>
      </c>
    </row>
    <row r="220" spans="1:16" s="44" customFormat="1" ht="17.25" customHeight="1" x14ac:dyDescent="0.35">
      <c r="A220" s="70"/>
      <c r="B220" s="63"/>
      <c r="C220" s="63"/>
      <c r="D220" s="49" t="s">
        <v>9852</v>
      </c>
      <c r="E220" s="55" t="s">
        <v>9853</v>
      </c>
      <c r="F220" s="8" t="s">
        <v>9689</v>
      </c>
      <c r="G220" s="8" t="s">
        <v>9721</v>
      </c>
      <c r="H220" s="8" t="s">
        <v>9700</v>
      </c>
      <c r="I220" s="59"/>
      <c r="J220" s="59">
        <v>4894</v>
      </c>
      <c r="K220" s="25"/>
      <c r="L220" s="25"/>
      <c r="M220" s="25"/>
      <c r="N220" s="8" t="str">
        <f t="shared" si="3"/>
        <v>Não</v>
      </c>
      <c r="O220" s="66">
        <v>3670.5</v>
      </c>
      <c r="P220" s="66">
        <v>6117.5</v>
      </c>
    </row>
    <row r="221" spans="1:16" s="44" customFormat="1" ht="17.25" customHeight="1" x14ac:dyDescent="0.35">
      <c r="A221" s="70"/>
      <c r="B221" s="63"/>
      <c r="C221" s="63"/>
      <c r="D221" s="49" t="s">
        <v>9854</v>
      </c>
      <c r="E221" s="55" t="s">
        <v>9855</v>
      </c>
      <c r="F221" s="8" t="s">
        <v>9689</v>
      </c>
      <c r="G221" s="8" t="s">
        <v>9721</v>
      </c>
      <c r="H221" s="8" t="s">
        <v>9700</v>
      </c>
      <c r="I221" s="59"/>
      <c r="J221" s="59">
        <v>3365</v>
      </c>
      <c r="K221" s="25"/>
      <c r="L221" s="25"/>
      <c r="M221" s="25"/>
      <c r="N221" s="8" t="str">
        <f t="shared" si="3"/>
        <v>Não</v>
      </c>
      <c r="O221" s="66">
        <v>2523.75</v>
      </c>
      <c r="P221" s="66">
        <v>4206.25</v>
      </c>
    </row>
    <row r="222" spans="1:16" s="44" customFormat="1" ht="17.25" customHeight="1" x14ac:dyDescent="0.35">
      <c r="A222" s="70"/>
      <c r="B222" s="63"/>
      <c r="C222" s="63"/>
      <c r="D222" s="49" t="s">
        <v>9856</v>
      </c>
      <c r="E222" s="55" t="s">
        <v>9857</v>
      </c>
      <c r="F222" s="8" t="s">
        <v>9689</v>
      </c>
      <c r="G222" s="8" t="s">
        <v>9721</v>
      </c>
      <c r="H222" s="8" t="s">
        <v>9700</v>
      </c>
      <c r="I222" s="59"/>
      <c r="J222" s="59">
        <v>2848</v>
      </c>
      <c r="K222" s="25"/>
      <c r="L222" s="25"/>
      <c r="M222" s="25"/>
      <c r="N222" s="8" t="str">
        <f t="shared" si="3"/>
        <v>Não</v>
      </c>
      <c r="O222" s="66">
        <v>2136</v>
      </c>
      <c r="P222" s="66">
        <v>3560</v>
      </c>
    </row>
    <row r="223" spans="1:16" s="44" customFormat="1" ht="17.25" customHeight="1" x14ac:dyDescent="0.35">
      <c r="A223" s="70"/>
      <c r="B223" s="63"/>
      <c r="C223" s="63"/>
      <c r="D223" s="49" t="s">
        <v>9858</v>
      </c>
      <c r="E223" s="55" t="s">
        <v>9859</v>
      </c>
      <c r="F223" s="8" t="s">
        <v>9689</v>
      </c>
      <c r="G223" s="8" t="s">
        <v>9721</v>
      </c>
      <c r="H223" s="8" t="s">
        <v>9700</v>
      </c>
      <c r="I223" s="59"/>
      <c r="J223" s="59">
        <v>2651</v>
      </c>
      <c r="K223" s="25"/>
      <c r="L223" s="25"/>
      <c r="M223" s="25"/>
      <c r="N223" s="8" t="str">
        <f t="shared" si="3"/>
        <v>Não</v>
      </c>
      <c r="O223" s="66">
        <v>1988.25</v>
      </c>
      <c r="P223" s="66">
        <v>3313.75</v>
      </c>
    </row>
    <row r="224" spans="1:16" s="44" customFormat="1" ht="17.25" customHeight="1" x14ac:dyDescent="0.35">
      <c r="A224" s="70"/>
      <c r="B224" s="63"/>
      <c r="C224" s="63"/>
      <c r="D224" s="49" t="s">
        <v>9860</v>
      </c>
      <c r="E224" s="55" t="s">
        <v>9861</v>
      </c>
      <c r="F224" s="8" t="s">
        <v>9689</v>
      </c>
      <c r="G224" s="8" t="s">
        <v>9721</v>
      </c>
      <c r="H224" s="8" t="s">
        <v>9700</v>
      </c>
      <c r="I224" s="59"/>
      <c r="J224" s="59">
        <v>1802</v>
      </c>
      <c r="K224" s="25"/>
      <c r="L224" s="25"/>
      <c r="M224" s="25"/>
      <c r="N224" s="8" t="str">
        <f t="shared" si="3"/>
        <v>Não</v>
      </c>
      <c r="O224" s="66">
        <v>1351.5</v>
      </c>
      <c r="P224" s="66">
        <v>2252.5</v>
      </c>
    </row>
    <row r="225" spans="1:16" s="44" customFormat="1" ht="17.25" customHeight="1" x14ac:dyDescent="0.35">
      <c r="A225" s="70"/>
      <c r="B225" s="63"/>
      <c r="C225" s="63"/>
      <c r="D225" s="49" t="s">
        <v>9862</v>
      </c>
      <c r="E225" s="55" t="s">
        <v>9863</v>
      </c>
      <c r="F225" s="8" t="s">
        <v>9689</v>
      </c>
      <c r="G225" s="8" t="s">
        <v>9721</v>
      </c>
      <c r="H225" s="8" t="s">
        <v>9700</v>
      </c>
      <c r="I225" s="59"/>
      <c r="J225" s="59">
        <v>1668</v>
      </c>
      <c r="K225" s="25"/>
      <c r="L225" s="25"/>
      <c r="M225" s="25"/>
      <c r="N225" s="8" t="str">
        <f t="shared" si="3"/>
        <v>Não</v>
      </c>
      <c r="O225" s="66">
        <v>1251</v>
      </c>
      <c r="P225" s="66">
        <v>2085</v>
      </c>
    </row>
    <row r="226" spans="1:16" s="44" customFormat="1" ht="17.25" customHeight="1" x14ac:dyDescent="0.35">
      <c r="A226" s="70"/>
      <c r="B226" s="63"/>
      <c r="C226" s="63"/>
      <c r="D226" s="49" t="s">
        <v>9864</v>
      </c>
      <c r="E226" s="55" t="s">
        <v>9865</v>
      </c>
      <c r="F226" s="8" t="s">
        <v>9689</v>
      </c>
      <c r="G226" s="8" t="s">
        <v>9721</v>
      </c>
      <c r="H226" s="8" t="s">
        <v>9700</v>
      </c>
      <c r="I226" s="59"/>
      <c r="J226" s="59">
        <v>1600</v>
      </c>
      <c r="K226" s="25"/>
      <c r="L226" s="25"/>
      <c r="M226" s="25"/>
      <c r="N226" s="8" t="str">
        <f t="shared" si="3"/>
        <v>Não</v>
      </c>
      <c r="O226" s="66">
        <v>1200</v>
      </c>
      <c r="P226" s="66">
        <v>2000</v>
      </c>
    </row>
    <row r="227" spans="1:16" s="44" customFormat="1" ht="17.25" customHeight="1" x14ac:dyDescent="0.35">
      <c r="A227" s="70"/>
      <c r="B227" s="63"/>
      <c r="C227" s="63"/>
      <c r="D227" s="49" t="s">
        <v>9866</v>
      </c>
      <c r="E227" s="55" t="s">
        <v>9867</v>
      </c>
      <c r="F227" s="8" t="s">
        <v>9689</v>
      </c>
      <c r="G227" s="8" t="s">
        <v>9721</v>
      </c>
      <c r="H227" s="8" t="s">
        <v>9700</v>
      </c>
      <c r="I227" s="59"/>
      <c r="J227" s="59">
        <v>144</v>
      </c>
      <c r="K227" s="25"/>
      <c r="L227" s="25"/>
      <c r="M227" s="25"/>
      <c r="N227" s="8" t="str">
        <f t="shared" si="3"/>
        <v>Não</v>
      </c>
      <c r="O227" s="66">
        <v>108</v>
      </c>
      <c r="P227" s="66">
        <v>180</v>
      </c>
    </row>
    <row r="228" spans="1:16" s="44" customFormat="1" ht="17.25" customHeight="1" x14ac:dyDescent="0.35">
      <c r="A228" s="70"/>
      <c r="B228" s="63"/>
      <c r="C228" s="63"/>
      <c r="D228" s="49" t="s">
        <v>9868</v>
      </c>
      <c r="E228" s="55" t="s">
        <v>9869</v>
      </c>
      <c r="F228" s="8" t="s">
        <v>9689</v>
      </c>
      <c r="G228" s="8" t="s">
        <v>9721</v>
      </c>
      <c r="H228" s="8" t="s">
        <v>9700</v>
      </c>
      <c r="I228" s="59"/>
      <c r="J228" s="59">
        <v>0</v>
      </c>
      <c r="K228" s="25"/>
      <c r="L228" s="25"/>
      <c r="M228" s="25"/>
      <c r="N228" s="8" t="str">
        <f t="shared" si="3"/>
        <v>Não</v>
      </c>
      <c r="O228" s="66">
        <v>0</v>
      </c>
      <c r="P228" s="66">
        <v>0</v>
      </c>
    </row>
    <row r="229" spans="1:16" s="44" customFormat="1" ht="17.25" customHeight="1" x14ac:dyDescent="0.35">
      <c r="A229" s="70"/>
      <c r="B229" s="63"/>
      <c r="C229" s="63"/>
      <c r="D229" s="49" t="s">
        <v>9870</v>
      </c>
      <c r="E229" s="55" t="s">
        <v>9871</v>
      </c>
      <c r="F229" s="8" t="s">
        <v>9689</v>
      </c>
      <c r="G229" s="8" t="s">
        <v>9721</v>
      </c>
      <c r="H229" s="8" t="s">
        <v>9700</v>
      </c>
      <c r="I229" s="59"/>
      <c r="J229" s="59">
        <v>12934</v>
      </c>
      <c r="K229" s="25"/>
      <c r="L229" s="25"/>
      <c r="M229" s="25"/>
      <c r="N229" s="8" t="str">
        <f t="shared" si="3"/>
        <v>Não</v>
      </c>
      <c r="O229" s="66">
        <v>9700.5</v>
      </c>
      <c r="P229" s="66">
        <v>16167.5</v>
      </c>
    </row>
    <row r="230" spans="1:16" s="44" customFormat="1" ht="17.25" customHeight="1" x14ac:dyDescent="0.35">
      <c r="A230" s="70"/>
      <c r="B230" s="63"/>
      <c r="C230" s="63"/>
      <c r="D230" s="49" t="s">
        <v>9872</v>
      </c>
      <c r="E230" s="55" t="s">
        <v>9873</v>
      </c>
      <c r="F230" s="8" t="s">
        <v>9689</v>
      </c>
      <c r="G230" s="8" t="s">
        <v>9721</v>
      </c>
      <c r="H230" s="8" t="s">
        <v>9700</v>
      </c>
      <c r="I230" s="59"/>
      <c r="J230" s="59">
        <v>7226</v>
      </c>
      <c r="K230" s="25"/>
      <c r="L230" s="25"/>
      <c r="M230" s="25"/>
      <c r="N230" s="8" t="str">
        <f t="shared" si="3"/>
        <v>Não</v>
      </c>
      <c r="O230" s="66">
        <v>5419.5</v>
      </c>
      <c r="P230" s="66">
        <v>9032.5</v>
      </c>
    </row>
    <row r="231" spans="1:16" s="44" customFormat="1" ht="17.25" customHeight="1" x14ac:dyDescent="0.35">
      <c r="A231" s="70"/>
      <c r="B231" s="63"/>
      <c r="C231" s="63"/>
      <c r="D231" s="49" t="s">
        <v>9874</v>
      </c>
      <c r="E231" s="55" t="s">
        <v>9875</v>
      </c>
      <c r="F231" s="8" t="s">
        <v>9689</v>
      </c>
      <c r="G231" s="8" t="s">
        <v>9721</v>
      </c>
      <c r="H231" s="8" t="s">
        <v>9700</v>
      </c>
      <c r="I231" s="59"/>
      <c r="J231" s="59">
        <v>5724</v>
      </c>
      <c r="K231" s="25"/>
      <c r="L231" s="25"/>
      <c r="M231" s="25"/>
      <c r="N231" s="8" t="str">
        <f t="shared" si="3"/>
        <v>Não</v>
      </c>
      <c r="O231" s="66">
        <v>4293</v>
      </c>
      <c r="P231" s="66">
        <v>7155</v>
      </c>
    </row>
    <row r="232" spans="1:16" s="44" customFormat="1" ht="17.25" customHeight="1" x14ac:dyDescent="0.35">
      <c r="A232" s="70"/>
      <c r="B232" s="63"/>
      <c r="C232" s="63"/>
      <c r="D232" s="49" t="s">
        <v>9876</v>
      </c>
      <c r="E232" s="55" t="s">
        <v>9877</v>
      </c>
      <c r="F232" s="8" t="s">
        <v>9689</v>
      </c>
      <c r="G232" s="8" t="s">
        <v>9721</v>
      </c>
      <c r="H232" s="8" t="s">
        <v>9700</v>
      </c>
      <c r="I232" s="59"/>
      <c r="J232" s="59">
        <v>5037</v>
      </c>
      <c r="K232" s="25"/>
      <c r="L232" s="25"/>
      <c r="M232" s="25"/>
      <c r="N232" s="8" t="str">
        <f t="shared" si="3"/>
        <v>Não</v>
      </c>
      <c r="O232" s="66">
        <v>3777.75</v>
      </c>
      <c r="P232" s="66">
        <v>6296.25</v>
      </c>
    </row>
    <row r="233" spans="1:16" s="44" customFormat="1" ht="17.25" customHeight="1" x14ac:dyDescent="0.35">
      <c r="A233" s="70"/>
      <c r="B233" s="63"/>
      <c r="C233" s="63"/>
      <c r="D233" s="49" t="s">
        <v>9878</v>
      </c>
      <c r="E233" s="55" t="s">
        <v>9879</v>
      </c>
      <c r="F233" s="8" t="s">
        <v>9689</v>
      </c>
      <c r="G233" s="8" t="s">
        <v>9721</v>
      </c>
      <c r="H233" s="8" t="s">
        <v>9700</v>
      </c>
      <c r="I233" s="59"/>
      <c r="J233" s="59">
        <v>4674</v>
      </c>
      <c r="K233" s="25"/>
      <c r="L233" s="25"/>
      <c r="M233" s="25"/>
      <c r="N233" s="8" t="str">
        <f t="shared" si="3"/>
        <v>Não</v>
      </c>
      <c r="O233" s="66">
        <v>3505.5</v>
      </c>
      <c r="P233" s="66">
        <v>5842.5</v>
      </c>
    </row>
    <row r="234" spans="1:16" s="44" customFormat="1" ht="17.25" customHeight="1" x14ac:dyDescent="0.35">
      <c r="A234" s="70"/>
      <c r="B234" s="63"/>
      <c r="C234" s="63"/>
      <c r="D234" s="49" t="s">
        <v>9880</v>
      </c>
      <c r="E234" s="55" t="s">
        <v>9881</v>
      </c>
      <c r="F234" s="8" t="s">
        <v>9689</v>
      </c>
      <c r="G234" s="8" t="s">
        <v>9721</v>
      </c>
      <c r="H234" s="8" t="s">
        <v>9700</v>
      </c>
      <c r="I234" s="59"/>
      <c r="J234" s="59">
        <v>3947</v>
      </c>
      <c r="K234" s="25"/>
      <c r="L234" s="25"/>
      <c r="M234" s="25"/>
      <c r="N234" s="8" t="str">
        <f t="shared" si="3"/>
        <v>Não</v>
      </c>
      <c r="O234" s="66">
        <v>2960.25</v>
      </c>
      <c r="P234" s="66">
        <v>4933.75</v>
      </c>
    </row>
    <row r="235" spans="1:16" s="44" customFormat="1" ht="17.25" customHeight="1" x14ac:dyDescent="0.35">
      <c r="A235" s="70"/>
      <c r="B235" s="63"/>
      <c r="C235" s="63"/>
      <c r="D235" s="49" t="s">
        <v>9882</v>
      </c>
      <c r="E235" s="55" t="s">
        <v>9883</v>
      </c>
      <c r="F235" s="8" t="s">
        <v>9689</v>
      </c>
      <c r="G235" s="8" t="s">
        <v>9721</v>
      </c>
      <c r="H235" s="8" t="s">
        <v>9700</v>
      </c>
      <c r="I235" s="59"/>
      <c r="J235" s="59">
        <v>4031</v>
      </c>
      <c r="K235" s="25"/>
      <c r="L235" s="25"/>
      <c r="M235" s="25"/>
      <c r="N235" s="8" t="str">
        <f t="shared" si="3"/>
        <v>Não</v>
      </c>
      <c r="O235" s="66">
        <v>3023.25</v>
      </c>
      <c r="P235" s="66">
        <v>5038.75</v>
      </c>
    </row>
    <row r="236" spans="1:16" s="44" customFormat="1" ht="17.25" customHeight="1" x14ac:dyDescent="0.35">
      <c r="A236" s="70"/>
      <c r="B236" s="63"/>
      <c r="C236" s="63"/>
      <c r="D236" s="49" t="s">
        <v>9884</v>
      </c>
      <c r="E236" s="55" t="s">
        <v>9885</v>
      </c>
      <c r="F236" s="8" t="s">
        <v>9689</v>
      </c>
      <c r="G236" s="8" t="s">
        <v>9721</v>
      </c>
      <c r="H236" s="8" t="s">
        <v>9700</v>
      </c>
      <c r="I236" s="59"/>
      <c r="J236" s="59">
        <v>3570</v>
      </c>
      <c r="K236" s="25"/>
      <c r="L236" s="25"/>
      <c r="M236" s="25"/>
      <c r="N236" s="8" t="str">
        <f t="shared" si="3"/>
        <v>Não</v>
      </c>
      <c r="O236" s="66">
        <v>2677.5</v>
      </c>
      <c r="P236" s="66">
        <v>4462.5</v>
      </c>
    </row>
    <row r="237" spans="1:16" s="44" customFormat="1" ht="17.25" customHeight="1" x14ac:dyDescent="0.35">
      <c r="A237" s="70"/>
      <c r="B237" s="63"/>
      <c r="C237" s="63"/>
      <c r="D237" s="49" t="s">
        <v>9886</v>
      </c>
      <c r="E237" s="55" t="s">
        <v>9887</v>
      </c>
      <c r="F237" s="8" t="s">
        <v>9689</v>
      </c>
      <c r="G237" s="8" t="s">
        <v>9721</v>
      </c>
      <c r="H237" s="8" t="s">
        <v>9700</v>
      </c>
      <c r="I237" s="59"/>
      <c r="J237" s="59">
        <v>3589</v>
      </c>
      <c r="K237" s="25"/>
      <c r="L237" s="25"/>
      <c r="M237" s="25"/>
      <c r="N237" s="8" t="str">
        <f t="shared" si="3"/>
        <v>Não</v>
      </c>
      <c r="O237" s="66">
        <v>2691.75</v>
      </c>
      <c r="P237" s="66">
        <v>4486.25</v>
      </c>
    </row>
    <row r="238" spans="1:16" s="44" customFormat="1" ht="17.25" customHeight="1" x14ac:dyDescent="0.35">
      <c r="A238" s="70"/>
      <c r="B238" s="63"/>
      <c r="C238" s="63"/>
      <c r="D238" s="49" t="s">
        <v>9888</v>
      </c>
      <c r="E238" s="55" t="s">
        <v>9889</v>
      </c>
      <c r="F238" s="8" t="s">
        <v>9689</v>
      </c>
      <c r="G238" s="8" t="s">
        <v>9721</v>
      </c>
      <c r="H238" s="8" t="s">
        <v>9700</v>
      </c>
      <c r="I238" s="59"/>
      <c r="J238" s="59">
        <v>0</v>
      </c>
      <c r="K238" s="25"/>
      <c r="L238" s="25"/>
      <c r="M238" s="25"/>
      <c r="N238" s="8" t="str">
        <f t="shared" si="3"/>
        <v>Não</v>
      </c>
      <c r="O238" s="66">
        <v>0</v>
      </c>
      <c r="P238" s="66">
        <v>0</v>
      </c>
    </row>
    <row r="239" spans="1:16" s="44" customFormat="1" ht="17.25" customHeight="1" x14ac:dyDescent="0.35">
      <c r="A239" s="70"/>
      <c r="B239" s="63"/>
      <c r="C239" s="63"/>
      <c r="D239" s="49" t="s">
        <v>9890</v>
      </c>
      <c r="E239" s="55" t="s">
        <v>9891</v>
      </c>
      <c r="F239" s="8" t="s">
        <v>9689</v>
      </c>
      <c r="G239" s="8" t="s">
        <v>9721</v>
      </c>
      <c r="H239" s="8" t="s">
        <v>9700</v>
      </c>
      <c r="I239" s="59"/>
      <c r="J239" s="59">
        <v>619.80683587625879</v>
      </c>
      <c r="K239" s="25"/>
      <c r="L239" s="25"/>
      <c r="M239" s="25"/>
      <c r="N239" s="8" t="str">
        <f t="shared" si="3"/>
        <v>Não</v>
      </c>
      <c r="O239" s="66">
        <v>464.85512690719406</v>
      </c>
      <c r="P239" s="66">
        <v>774.75854484532351</v>
      </c>
    </row>
    <row r="240" spans="1:16" s="44" customFormat="1" ht="17.25" customHeight="1" x14ac:dyDescent="0.35">
      <c r="A240" s="70"/>
      <c r="B240" s="63"/>
      <c r="C240" s="63"/>
      <c r="D240" s="49" t="s">
        <v>9892</v>
      </c>
      <c r="E240" s="55" t="s">
        <v>9893</v>
      </c>
      <c r="F240" s="8" t="s">
        <v>9689</v>
      </c>
      <c r="G240" s="8" t="s">
        <v>9721</v>
      </c>
      <c r="H240" s="8" t="s">
        <v>9700</v>
      </c>
      <c r="I240" s="59"/>
      <c r="J240" s="59">
        <v>543.98797162874689</v>
      </c>
      <c r="K240" s="25"/>
      <c r="L240" s="25"/>
      <c r="M240" s="25"/>
      <c r="N240" s="8" t="str">
        <f t="shared" si="3"/>
        <v>Não</v>
      </c>
      <c r="O240" s="66">
        <v>407.99097872156017</v>
      </c>
      <c r="P240" s="66">
        <v>679.98496453593361</v>
      </c>
    </row>
    <row r="241" spans="1:16" s="44" customFormat="1" ht="17.25" customHeight="1" x14ac:dyDescent="0.35">
      <c r="A241" s="70"/>
      <c r="B241" s="63"/>
      <c r="C241" s="63"/>
      <c r="D241" s="49" t="s">
        <v>9894</v>
      </c>
      <c r="E241" s="55" t="s">
        <v>9895</v>
      </c>
      <c r="F241" s="8" t="s">
        <v>9689</v>
      </c>
      <c r="G241" s="8" t="s">
        <v>9721</v>
      </c>
      <c r="H241" s="8" t="s">
        <v>9700</v>
      </c>
      <c r="I241" s="59"/>
      <c r="J241" s="59">
        <v>390.06808391546417</v>
      </c>
      <c r="K241" s="25"/>
      <c r="L241" s="25"/>
      <c r="M241" s="25"/>
      <c r="N241" s="8" t="str">
        <f t="shared" si="3"/>
        <v>Não</v>
      </c>
      <c r="O241" s="66">
        <v>292.5510629365981</v>
      </c>
      <c r="P241" s="66">
        <v>487.58510489433024</v>
      </c>
    </row>
    <row r="242" spans="1:16" s="44" customFormat="1" ht="17.25" customHeight="1" x14ac:dyDescent="0.35">
      <c r="A242" s="70"/>
      <c r="B242" s="63"/>
      <c r="C242" s="63"/>
      <c r="D242" s="49" t="s">
        <v>9896</v>
      </c>
      <c r="E242" s="55" t="s">
        <v>9897</v>
      </c>
      <c r="F242" s="8" t="s">
        <v>9689</v>
      </c>
      <c r="G242" s="8" t="s">
        <v>9721</v>
      </c>
      <c r="H242" s="8" t="s">
        <v>9700</v>
      </c>
      <c r="I242" s="59"/>
      <c r="J242" s="59">
        <v>269.22835410418679</v>
      </c>
      <c r="K242" s="25"/>
      <c r="L242" s="25"/>
      <c r="M242" s="25"/>
      <c r="N242" s="8" t="str">
        <f t="shared" si="3"/>
        <v>Não</v>
      </c>
      <c r="O242" s="66">
        <v>201.92126557814009</v>
      </c>
      <c r="P242" s="66">
        <v>336.53544263023349</v>
      </c>
    </row>
    <row r="243" spans="1:16" s="44" customFormat="1" ht="17.25" customHeight="1" x14ac:dyDescent="0.35">
      <c r="A243" s="70"/>
      <c r="B243" s="63"/>
      <c r="C243" s="63"/>
      <c r="D243" s="49" t="s">
        <v>9898</v>
      </c>
      <c r="E243" s="55" t="s">
        <v>9899</v>
      </c>
      <c r="F243" s="8" t="s">
        <v>9689</v>
      </c>
      <c r="G243" s="8" t="s">
        <v>9721</v>
      </c>
      <c r="H243" s="8" t="s">
        <v>9700</v>
      </c>
      <c r="I243" s="59"/>
      <c r="J243" s="59">
        <v>233.89554658665418</v>
      </c>
      <c r="K243" s="25"/>
      <c r="L243" s="25"/>
      <c r="M243" s="25"/>
      <c r="N243" s="8" t="str">
        <f t="shared" si="3"/>
        <v>Não</v>
      </c>
      <c r="O243" s="66">
        <v>175.42165993999063</v>
      </c>
      <c r="P243" s="66">
        <v>292.36943323331775</v>
      </c>
    </row>
    <row r="244" spans="1:16" s="44" customFormat="1" ht="17.25" customHeight="1" x14ac:dyDescent="0.35">
      <c r="A244" s="70"/>
      <c r="B244" s="63"/>
      <c r="C244" s="63"/>
      <c r="D244" s="49" t="s">
        <v>9900</v>
      </c>
      <c r="E244" s="55" t="s">
        <v>9901</v>
      </c>
      <c r="F244" s="8" t="s">
        <v>9689</v>
      </c>
      <c r="G244" s="8" t="s">
        <v>9721</v>
      </c>
      <c r="H244" s="8" t="s">
        <v>9700</v>
      </c>
      <c r="I244" s="59"/>
      <c r="J244" s="59">
        <v>170.92408612423577</v>
      </c>
      <c r="K244" s="25"/>
      <c r="L244" s="25"/>
      <c r="M244" s="25"/>
      <c r="N244" s="8" t="str">
        <f t="shared" si="3"/>
        <v>Não</v>
      </c>
      <c r="O244" s="66">
        <v>128.19306459317681</v>
      </c>
      <c r="P244" s="66">
        <v>213.65510765529473</v>
      </c>
    </row>
    <row r="245" spans="1:16" s="44" customFormat="1" ht="17.25" customHeight="1" x14ac:dyDescent="0.35">
      <c r="A245" s="70"/>
      <c r="B245" s="63"/>
      <c r="C245" s="63"/>
      <c r="D245" s="49" t="s">
        <v>9902</v>
      </c>
      <c r="E245" s="55" t="s">
        <v>9903</v>
      </c>
      <c r="F245" s="8" t="s">
        <v>9689</v>
      </c>
      <c r="G245" s="8" t="s">
        <v>9721</v>
      </c>
      <c r="H245" s="8" t="s">
        <v>9700</v>
      </c>
      <c r="I245" s="59"/>
      <c r="J245" s="59">
        <v>142.06366360529296</v>
      </c>
      <c r="K245" s="25"/>
      <c r="L245" s="25"/>
      <c r="M245" s="25"/>
      <c r="N245" s="8" t="str">
        <f t="shared" si="3"/>
        <v>Não</v>
      </c>
      <c r="O245" s="66">
        <v>106.54774770396972</v>
      </c>
      <c r="P245" s="66">
        <v>177.5795795066162</v>
      </c>
    </row>
    <row r="246" spans="1:16" s="44" customFormat="1" ht="17.25" customHeight="1" x14ac:dyDescent="0.35">
      <c r="A246" s="70"/>
      <c r="B246" s="63"/>
      <c r="C246" s="63"/>
      <c r="D246" s="49" t="s">
        <v>9904</v>
      </c>
      <c r="E246" s="55" t="s">
        <v>9905</v>
      </c>
      <c r="F246" s="8" t="s">
        <v>9689</v>
      </c>
      <c r="G246" s="8" t="s">
        <v>9721</v>
      </c>
      <c r="H246" s="8" t="s">
        <v>9700</v>
      </c>
      <c r="I246" s="59"/>
      <c r="J246" s="59">
        <v>114.79350944326163</v>
      </c>
      <c r="K246" s="25"/>
      <c r="L246" s="25"/>
      <c r="M246" s="25"/>
      <c r="N246" s="8" t="str">
        <f t="shared" si="3"/>
        <v>Não</v>
      </c>
      <c r="O246" s="66">
        <v>86.095132082446213</v>
      </c>
      <c r="P246" s="66">
        <v>143.49188680407704</v>
      </c>
    </row>
    <row r="247" spans="1:16" s="44" customFormat="1" ht="17.25" customHeight="1" x14ac:dyDescent="0.35">
      <c r="A247" s="70"/>
      <c r="B247" s="63"/>
      <c r="C247" s="63"/>
      <c r="D247" s="49" t="s">
        <v>9906</v>
      </c>
      <c r="E247" s="55" t="s">
        <v>9907</v>
      </c>
      <c r="F247" s="8" t="s">
        <v>9689</v>
      </c>
      <c r="G247" s="8" t="s">
        <v>9721</v>
      </c>
      <c r="H247" s="8" t="s">
        <v>9700</v>
      </c>
      <c r="I247" s="59"/>
      <c r="J247" s="59">
        <v>53.222800512828414</v>
      </c>
      <c r="K247" s="25"/>
      <c r="L247" s="25"/>
      <c r="M247" s="25"/>
      <c r="N247" s="8" t="str">
        <f t="shared" si="3"/>
        <v>Não</v>
      </c>
      <c r="O247" s="66">
        <v>39.917100384621307</v>
      </c>
      <c r="P247" s="66">
        <v>66.528500641035521</v>
      </c>
    </row>
    <row r="248" spans="1:16" s="44" customFormat="1" ht="17.25" customHeight="1" x14ac:dyDescent="0.35">
      <c r="A248" s="70"/>
      <c r="B248" s="63"/>
      <c r="C248" s="63"/>
      <c r="D248" s="49" t="s">
        <v>9908</v>
      </c>
      <c r="E248" s="55" t="s">
        <v>9909</v>
      </c>
      <c r="F248" s="8" t="s">
        <v>9689</v>
      </c>
      <c r="G248" s="8" t="s">
        <v>9721</v>
      </c>
      <c r="H248" s="8" t="s">
        <v>9700</v>
      </c>
      <c r="I248" s="59"/>
      <c r="J248" s="59">
        <v>0</v>
      </c>
      <c r="K248" s="25"/>
      <c r="L248" s="25"/>
      <c r="M248" s="25"/>
      <c r="N248" s="8" t="str">
        <f t="shared" si="3"/>
        <v>Não</v>
      </c>
      <c r="O248" s="66">
        <v>0</v>
      </c>
      <c r="P248" s="66">
        <v>0</v>
      </c>
    </row>
    <row r="249" spans="1:16" s="44" customFormat="1" ht="17.25" customHeight="1" x14ac:dyDescent="0.35">
      <c r="A249" s="70"/>
      <c r="B249" s="63"/>
      <c r="C249" s="63"/>
      <c r="D249" s="49" t="s">
        <v>9910</v>
      </c>
      <c r="E249" s="55" t="s">
        <v>9911</v>
      </c>
      <c r="F249" s="8" t="s">
        <v>9689</v>
      </c>
      <c r="G249" s="8" t="s">
        <v>9721</v>
      </c>
      <c r="H249" s="8" t="s">
        <v>9700</v>
      </c>
      <c r="I249" s="59"/>
      <c r="J249" s="59">
        <v>627</v>
      </c>
      <c r="K249" s="25"/>
      <c r="L249" s="25"/>
      <c r="M249" s="25"/>
      <c r="N249" s="8" t="str">
        <f t="shared" si="3"/>
        <v>Não</v>
      </c>
      <c r="O249" s="66">
        <v>470.25</v>
      </c>
      <c r="P249" s="66">
        <v>783.75</v>
      </c>
    </row>
    <row r="250" spans="1:16" s="44" customFormat="1" ht="17.25" customHeight="1" x14ac:dyDescent="0.35">
      <c r="A250" s="70"/>
      <c r="B250" s="63"/>
      <c r="C250" s="63"/>
      <c r="D250" s="49" t="s">
        <v>9912</v>
      </c>
      <c r="E250" s="55" t="s">
        <v>9913</v>
      </c>
      <c r="F250" s="8" t="s">
        <v>9689</v>
      </c>
      <c r="G250" s="8" t="s">
        <v>9721</v>
      </c>
      <c r="H250" s="8" t="s">
        <v>9700</v>
      </c>
      <c r="I250" s="59"/>
      <c r="J250" s="59">
        <v>525</v>
      </c>
      <c r="K250" s="25"/>
      <c r="L250" s="25"/>
      <c r="M250" s="25"/>
      <c r="N250" s="8" t="str">
        <f t="shared" si="3"/>
        <v>Não</v>
      </c>
      <c r="O250" s="66">
        <v>393.75</v>
      </c>
      <c r="P250" s="66">
        <v>656.25</v>
      </c>
    </row>
    <row r="251" spans="1:16" s="44" customFormat="1" ht="17.25" customHeight="1" x14ac:dyDescent="0.35">
      <c r="A251" s="70"/>
      <c r="B251" s="63"/>
      <c r="C251" s="63"/>
      <c r="D251" s="49" t="s">
        <v>9914</v>
      </c>
      <c r="E251" s="55" t="s">
        <v>9915</v>
      </c>
      <c r="F251" s="8" t="s">
        <v>9689</v>
      </c>
      <c r="G251" s="8" t="s">
        <v>9721</v>
      </c>
      <c r="H251" s="8" t="s">
        <v>9700</v>
      </c>
      <c r="I251" s="59"/>
      <c r="J251" s="59">
        <v>327</v>
      </c>
      <c r="K251" s="25"/>
      <c r="L251" s="25"/>
      <c r="M251" s="25"/>
      <c r="N251" s="8" t="str">
        <f t="shared" si="3"/>
        <v>Não</v>
      </c>
      <c r="O251" s="66">
        <v>245.25</v>
      </c>
      <c r="P251" s="66">
        <v>408.75</v>
      </c>
    </row>
    <row r="252" spans="1:16" s="44" customFormat="1" ht="17.25" customHeight="1" x14ac:dyDescent="0.35">
      <c r="A252" s="70"/>
      <c r="B252" s="63"/>
      <c r="C252" s="63"/>
      <c r="D252" s="49" t="s">
        <v>9916</v>
      </c>
      <c r="E252" s="55" t="s">
        <v>9917</v>
      </c>
      <c r="F252" s="8" t="s">
        <v>9689</v>
      </c>
      <c r="G252" s="8" t="s">
        <v>9721</v>
      </c>
      <c r="H252" s="8" t="s">
        <v>9700</v>
      </c>
      <c r="I252" s="59"/>
      <c r="J252" s="59">
        <v>229</v>
      </c>
      <c r="K252" s="25"/>
      <c r="L252" s="25"/>
      <c r="M252" s="25"/>
      <c r="N252" s="8" t="str">
        <f t="shared" si="3"/>
        <v>Não</v>
      </c>
      <c r="O252" s="66">
        <v>171.75</v>
      </c>
      <c r="P252" s="66">
        <v>286.25</v>
      </c>
    </row>
    <row r="253" spans="1:16" s="44" customFormat="1" ht="17.25" customHeight="1" x14ac:dyDescent="0.35">
      <c r="A253" s="70"/>
      <c r="B253" s="63"/>
      <c r="C253" s="63"/>
      <c r="D253" s="49" t="s">
        <v>9918</v>
      </c>
      <c r="E253" s="55" t="s">
        <v>9919</v>
      </c>
      <c r="F253" s="8" t="s">
        <v>9689</v>
      </c>
      <c r="G253" s="8" t="s">
        <v>9721</v>
      </c>
      <c r="H253" s="8" t="s">
        <v>9700</v>
      </c>
      <c r="I253" s="59"/>
      <c r="J253" s="59">
        <v>196</v>
      </c>
      <c r="K253" s="25"/>
      <c r="L253" s="25"/>
      <c r="M253" s="25"/>
      <c r="N253" s="8" t="str">
        <f t="shared" si="3"/>
        <v>Não</v>
      </c>
      <c r="O253" s="66">
        <v>147</v>
      </c>
      <c r="P253" s="66">
        <v>245</v>
      </c>
    </row>
    <row r="254" spans="1:16" s="44" customFormat="1" ht="17.25" customHeight="1" x14ac:dyDescent="0.35">
      <c r="A254" s="70"/>
      <c r="B254" s="63"/>
      <c r="C254" s="63"/>
      <c r="D254" s="49" t="s">
        <v>9920</v>
      </c>
      <c r="E254" s="55" t="s">
        <v>9921</v>
      </c>
      <c r="F254" s="8" t="s">
        <v>9689</v>
      </c>
      <c r="G254" s="8" t="s">
        <v>9721</v>
      </c>
      <c r="H254" s="8" t="s">
        <v>9700</v>
      </c>
      <c r="I254" s="59"/>
      <c r="J254" s="59">
        <v>144</v>
      </c>
      <c r="K254" s="25"/>
      <c r="L254" s="25"/>
      <c r="M254" s="25"/>
      <c r="N254" s="8" t="str">
        <f t="shared" si="3"/>
        <v>Não</v>
      </c>
      <c r="O254" s="66">
        <v>108</v>
      </c>
      <c r="P254" s="66">
        <v>180</v>
      </c>
    </row>
    <row r="255" spans="1:16" s="44" customFormat="1" ht="17.25" customHeight="1" x14ac:dyDescent="0.35">
      <c r="A255" s="70"/>
      <c r="B255" s="63"/>
      <c r="C255" s="63"/>
      <c r="D255" s="49" t="s">
        <v>9922</v>
      </c>
      <c r="E255" s="55" t="s">
        <v>9923</v>
      </c>
      <c r="F255" s="8" t="s">
        <v>9689</v>
      </c>
      <c r="G255" s="8" t="s">
        <v>9721</v>
      </c>
      <c r="H255" s="8" t="s">
        <v>9700</v>
      </c>
      <c r="I255" s="59"/>
      <c r="J255" s="59">
        <v>116</v>
      </c>
      <c r="K255" s="25"/>
      <c r="L255" s="25"/>
      <c r="M255" s="25"/>
      <c r="N255" s="8" t="str">
        <f t="shared" si="3"/>
        <v>Não</v>
      </c>
      <c r="O255" s="66">
        <v>87</v>
      </c>
      <c r="P255" s="66">
        <v>145</v>
      </c>
    </row>
    <row r="256" spans="1:16" s="44" customFormat="1" ht="17.25" customHeight="1" x14ac:dyDescent="0.35">
      <c r="A256" s="70"/>
      <c r="B256" s="63"/>
      <c r="C256" s="63"/>
      <c r="D256" s="49" t="s">
        <v>9924</v>
      </c>
      <c r="E256" s="55" t="s">
        <v>9925</v>
      </c>
      <c r="F256" s="8" t="s">
        <v>9689</v>
      </c>
      <c r="G256" s="8" t="s">
        <v>9721</v>
      </c>
      <c r="H256" s="8" t="s">
        <v>9700</v>
      </c>
      <c r="I256" s="59"/>
      <c r="J256" s="59">
        <v>95</v>
      </c>
      <c r="K256" s="25"/>
      <c r="L256" s="25"/>
      <c r="M256" s="25"/>
      <c r="N256" s="8" t="str">
        <f t="shared" si="3"/>
        <v>Não</v>
      </c>
      <c r="O256" s="66">
        <v>71.25</v>
      </c>
      <c r="P256" s="66">
        <v>118.75</v>
      </c>
    </row>
    <row r="257" spans="1:16" s="44" customFormat="1" ht="17.25" customHeight="1" x14ac:dyDescent="0.35">
      <c r="A257" s="70"/>
      <c r="B257" s="63"/>
      <c r="C257" s="63"/>
      <c r="D257" s="49" t="s">
        <v>9926</v>
      </c>
      <c r="E257" s="55" t="s">
        <v>9927</v>
      </c>
      <c r="F257" s="8" t="s">
        <v>9689</v>
      </c>
      <c r="G257" s="8" t="s">
        <v>9721</v>
      </c>
      <c r="H257" s="8" t="s">
        <v>9700</v>
      </c>
      <c r="I257" s="59"/>
      <c r="J257" s="59">
        <v>36</v>
      </c>
      <c r="K257" s="25"/>
      <c r="L257" s="25"/>
      <c r="M257" s="25"/>
      <c r="N257" s="8" t="str">
        <f t="shared" si="3"/>
        <v>Não</v>
      </c>
      <c r="O257" s="66">
        <v>27</v>
      </c>
      <c r="P257" s="66">
        <v>45</v>
      </c>
    </row>
    <row r="258" spans="1:16" s="44" customFormat="1" ht="17.25" customHeight="1" x14ac:dyDescent="0.35">
      <c r="A258" s="70"/>
      <c r="B258" s="63"/>
      <c r="C258" s="63"/>
      <c r="D258" s="49" t="s">
        <v>9928</v>
      </c>
      <c r="E258" s="55" t="s">
        <v>9929</v>
      </c>
      <c r="F258" s="8" t="s">
        <v>9689</v>
      </c>
      <c r="G258" s="8" t="s">
        <v>9721</v>
      </c>
      <c r="H258" s="8" t="s">
        <v>9700</v>
      </c>
      <c r="I258" s="59"/>
      <c r="J258" s="59">
        <v>0</v>
      </c>
      <c r="K258" s="25"/>
      <c r="L258" s="25"/>
      <c r="M258" s="25"/>
      <c r="N258" s="8" t="str">
        <f t="shared" si="3"/>
        <v>Não</v>
      </c>
      <c r="O258" s="66">
        <v>0</v>
      </c>
      <c r="P258" s="66">
        <v>0</v>
      </c>
    </row>
    <row r="259" spans="1:16" s="44" customFormat="1" ht="17.25" customHeight="1" x14ac:dyDescent="0.35">
      <c r="A259" s="70"/>
      <c r="B259" s="63"/>
      <c r="C259" s="63"/>
      <c r="D259" s="49" t="s">
        <v>9930</v>
      </c>
      <c r="E259" s="55" t="s">
        <v>9931</v>
      </c>
      <c r="F259" s="8" t="s">
        <v>9689</v>
      </c>
      <c r="G259" s="8" t="s">
        <v>9721</v>
      </c>
      <c r="H259" s="8" t="s">
        <v>9700</v>
      </c>
      <c r="I259" s="59"/>
      <c r="J259" s="59">
        <v>846</v>
      </c>
      <c r="K259" s="25"/>
      <c r="L259" s="25"/>
      <c r="M259" s="25"/>
      <c r="N259" s="8" t="str">
        <f t="shared" si="3"/>
        <v>Não</v>
      </c>
      <c r="O259" s="66">
        <v>634.5</v>
      </c>
      <c r="P259" s="66">
        <v>1057.5</v>
      </c>
    </row>
    <row r="260" spans="1:16" s="44" customFormat="1" ht="17.25" customHeight="1" x14ac:dyDescent="0.35">
      <c r="A260" s="70"/>
      <c r="B260" s="63"/>
      <c r="C260" s="63"/>
      <c r="D260" s="49" t="s">
        <v>9932</v>
      </c>
      <c r="E260" s="55" t="s">
        <v>9933</v>
      </c>
      <c r="F260" s="8" t="s">
        <v>9689</v>
      </c>
      <c r="G260" s="8" t="s">
        <v>9721</v>
      </c>
      <c r="H260" s="8" t="s">
        <v>9700</v>
      </c>
      <c r="I260" s="59"/>
      <c r="J260" s="59">
        <v>626</v>
      </c>
      <c r="K260" s="25"/>
      <c r="L260" s="25"/>
      <c r="M260" s="25"/>
      <c r="N260" s="8" t="str">
        <f t="shared" si="3"/>
        <v>Não</v>
      </c>
      <c r="O260" s="66">
        <v>469.5</v>
      </c>
      <c r="P260" s="66">
        <v>782.5</v>
      </c>
    </row>
    <row r="261" spans="1:16" s="44" customFormat="1" ht="17.25" customHeight="1" x14ac:dyDescent="0.35">
      <c r="A261" s="70"/>
      <c r="B261" s="63"/>
      <c r="C261" s="63"/>
      <c r="D261" s="49" t="s">
        <v>9934</v>
      </c>
      <c r="E261" s="55" t="s">
        <v>9935</v>
      </c>
      <c r="F261" s="8" t="s">
        <v>9689</v>
      </c>
      <c r="G261" s="8" t="s">
        <v>9721</v>
      </c>
      <c r="H261" s="8" t="s">
        <v>9700</v>
      </c>
      <c r="I261" s="59"/>
      <c r="J261" s="59">
        <v>364</v>
      </c>
      <c r="K261" s="25"/>
      <c r="L261" s="25"/>
      <c r="M261" s="25"/>
      <c r="N261" s="8" t="str">
        <f t="shared" si="3"/>
        <v>Não</v>
      </c>
      <c r="O261" s="66">
        <v>273</v>
      </c>
      <c r="P261" s="66">
        <v>455</v>
      </c>
    </row>
    <row r="262" spans="1:16" s="44" customFormat="1" ht="17.25" customHeight="1" x14ac:dyDescent="0.35">
      <c r="A262" s="70"/>
      <c r="B262" s="63"/>
      <c r="C262" s="63"/>
      <c r="D262" s="49" t="s">
        <v>9936</v>
      </c>
      <c r="E262" s="55" t="s">
        <v>9937</v>
      </c>
      <c r="F262" s="8" t="s">
        <v>9689</v>
      </c>
      <c r="G262" s="8" t="s">
        <v>9721</v>
      </c>
      <c r="H262" s="8" t="s">
        <v>9700</v>
      </c>
      <c r="I262" s="59"/>
      <c r="J262" s="59">
        <v>261</v>
      </c>
      <c r="K262" s="25"/>
      <c r="L262" s="25"/>
      <c r="M262" s="25"/>
      <c r="N262" s="8" t="str">
        <f t="shared" ref="N262:N277" si="4">IF(F262="String",IF(I262&lt;&gt;"","Sim","Não"),IF(F262="List",IF(I262&lt;&gt;"","Sim","Não"),IF(AND(I262&gt;=O262,I262&lt;=P262,I262&lt;&gt;""),"Sim","Não")))</f>
        <v>Não</v>
      </c>
      <c r="O262" s="66">
        <v>195.75</v>
      </c>
      <c r="P262" s="66">
        <v>326.25</v>
      </c>
    </row>
    <row r="263" spans="1:16" s="44" customFormat="1" ht="17.25" customHeight="1" x14ac:dyDescent="0.35">
      <c r="A263" s="70"/>
      <c r="B263" s="63"/>
      <c r="C263" s="63"/>
      <c r="D263" s="49" t="s">
        <v>9938</v>
      </c>
      <c r="E263" s="55" t="s">
        <v>9939</v>
      </c>
      <c r="F263" s="8" t="s">
        <v>9689</v>
      </c>
      <c r="G263" s="8" t="s">
        <v>9721</v>
      </c>
      <c r="H263" s="8" t="s">
        <v>9700</v>
      </c>
      <c r="I263" s="59"/>
      <c r="J263" s="59">
        <v>257</v>
      </c>
      <c r="K263" s="25"/>
      <c r="L263" s="25"/>
      <c r="M263" s="25"/>
      <c r="N263" s="8" t="str">
        <f t="shared" si="4"/>
        <v>Não</v>
      </c>
      <c r="O263" s="66">
        <v>192.75</v>
      </c>
      <c r="P263" s="66">
        <v>321.25</v>
      </c>
    </row>
    <row r="264" spans="1:16" s="44" customFormat="1" ht="17.25" customHeight="1" x14ac:dyDescent="0.35">
      <c r="A264" s="70"/>
      <c r="B264" s="63"/>
      <c r="C264" s="63"/>
      <c r="D264" s="49" t="s">
        <v>9940</v>
      </c>
      <c r="E264" s="55" t="s">
        <v>9941</v>
      </c>
      <c r="F264" s="8" t="s">
        <v>9689</v>
      </c>
      <c r="G264" s="8" t="s">
        <v>9721</v>
      </c>
      <c r="H264" s="8" t="s">
        <v>9700</v>
      </c>
      <c r="I264" s="59"/>
      <c r="J264" s="59">
        <v>167</v>
      </c>
      <c r="K264" s="25"/>
      <c r="L264" s="25"/>
      <c r="M264" s="25"/>
      <c r="N264" s="8" t="str">
        <f t="shared" si="4"/>
        <v>Não</v>
      </c>
      <c r="O264" s="66">
        <v>125.25</v>
      </c>
      <c r="P264" s="66">
        <v>208.75</v>
      </c>
    </row>
    <row r="265" spans="1:16" s="44" customFormat="1" ht="17.25" customHeight="1" x14ac:dyDescent="0.35">
      <c r="A265" s="70"/>
      <c r="B265" s="63"/>
      <c r="C265" s="63"/>
      <c r="D265" s="49" t="s">
        <v>9942</v>
      </c>
      <c r="E265" s="55" t="s">
        <v>9943</v>
      </c>
      <c r="F265" s="8" t="s">
        <v>9689</v>
      </c>
      <c r="G265" s="8" t="s">
        <v>9721</v>
      </c>
      <c r="H265" s="8" t="s">
        <v>9700</v>
      </c>
      <c r="I265" s="59"/>
      <c r="J265" s="59">
        <v>139</v>
      </c>
      <c r="K265" s="25"/>
      <c r="L265" s="25"/>
      <c r="M265" s="25"/>
      <c r="N265" s="8" t="str">
        <f t="shared" si="4"/>
        <v>Não</v>
      </c>
      <c r="O265" s="66">
        <v>104.25</v>
      </c>
      <c r="P265" s="66">
        <v>173.75</v>
      </c>
    </row>
    <row r="266" spans="1:16" s="44" customFormat="1" ht="17.25" customHeight="1" x14ac:dyDescent="0.35">
      <c r="A266" s="70"/>
      <c r="B266" s="63"/>
      <c r="C266" s="63"/>
      <c r="D266" s="49" t="s">
        <v>9944</v>
      </c>
      <c r="E266" s="55" t="s">
        <v>9945</v>
      </c>
      <c r="F266" s="8" t="s">
        <v>9689</v>
      </c>
      <c r="G266" s="8" t="s">
        <v>9721</v>
      </c>
      <c r="H266" s="8" t="s">
        <v>9700</v>
      </c>
      <c r="I266" s="59"/>
      <c r="J266" s="59">
        <v>126</v>
      </c>
      <c r="K266" s="25"/>
      <c r="L266" s="25"/>
      <c r="M266" s="25"/>
      <c r="N266" s="8" t="str">
        <f t="shared" si="4"/>
        <v>Não</v>
      </c>
      <c r="O266" s="66">
        <v>94.5</v>
      </c>
      <c r="P266" s="66">
        <v>157.5</v>
      </c>
    </row>
    <row r="267" spans="1:16" s="44" customFormat="1" ht="17.25" customHeight="1" x14ac:dyDescent="0.35">
      <c r="A267" s="70"/>
      <c r="B267" s="63"/>
      <c r="C267" s="63"/>
      <c r="D267" s="49" t="s">
        <v>9946</v>
      </c>
      <c r="E267" s="55" t="s">
        <v>9947</v>
      </c>
      <c r="F267" s="8" t="s">
        <v>9689</v>
      </c>
      <c r="G267" s="8" t="s">
        <v>9721</v>
      </c>
      <c r="H267" s="8" t="s">
        <v>9700</v>
      </c>
      <c r="I267" s="59"/>
      <c r="J267" s="59">
        <v>32</v>
      </c>
      <c r="K267" s="25"/>
      <c r="L267" s="25"/>
      <c r="M267" s="25"/>
      <c r="N267" s="8" t="str">
        <f t="shared" si="4"/>
        <v>Não</v>
      </c>
      <c r="O267" s="66">
        <v>24</v>
      </c>
      <c r="P267" s="66">
        <v>40</v>
      </c>
    </row>
    <row r="268" spans="1:16" s="44" customFormat="1" ht="17.25" customHeight="1" x14ac:dyDescent="0.35">
      <c r="A268" s="70"/>
      <c r="B268" s="63"/>
      <c r="C268" s="63"/>
      <c r="D268" s="49" t="s">
        <v>9948</v>
      </c>
      <c r="E268" s="55" t="s">
        <v>9949</v>
      </c>
      <c r="F268" s="8" t="s">
        <v>9689</v>
      </c>
      <c r="G268" s="8" t="s">
        <v>9721</v>
      </c>
      <c r="H268" s="8" t="s">
        <v>9700</v>
      </c>
      <c r="I268" s="59"/>
      <c r="J268" s="59">
        <v>0</v>
      </c>
      <c r="K268" s="25"/>
      <c r="L268" s="25"/>
      <c r="M268" s="25"/>
      <c r="N268" s="8" t="str">
        <f t="shared" si="4"/>
        <v>Não</v>
      </c>
      <c r="O268" s="66">
        <v>0</v>
      </c>
      <c r="P268" s="66">
        <v>0</v>
      </c>
    </row>
    <row r="269" spans="1:16" s="44" customFormat="1" ht="17.25" customHeight="1" x14ac:dyDescent="0.35">
      <c r="A269" s="70"/>
      <c r="B269" s="63"/>
      <c r="C269" s="63"/>
      <c r="D269" s="49" t="s">
        <v>9950</v>
      </c>
      <c r="E269" s="55" t="s">
        <v>9951</v>
      </c>
      <c r="F269" s="8" t="s">
        <v>9689</v>
      </c>
      <c r="G269" s="8" t="s">
        <v>9721</v>
      </c>
      <c r="H269" s="8" t="s">
        <v>9700</v>
      </c>
      <c r="I269" s="59"/>
      <c r="J269" s="59">
        <v>2828</v>
      </c>
      <c r="K269" s="25"/>
      <c r="L269" s="25"/>
      <c r="M269" s="25"/>
      <c r="N269" s="8" t="str">
        <f t="shared" si="4"/>
        <v>Não</v>
      </c>
      <c r="O269" s="66">
        <v>2121</v>
      </c>
      <c r="P269" s="66">
        <v>3535</v>
      </c>
    </row>
    <row r="270" spans="1:16" s="44" customFormat="1" ht="17.25" customHeight="1" x14ac:dyDescent="0.35">
      <c r="A270" s="70"/>
      <c r="B270" s="63"/>
      <c r="C270" s="63"/>
      <c r="D270" s="49" t="s">
        <v>9952</v>
      </c>
      <c r="E270" s="55" t="s">
        <v>9953</v>
      </c>
      <c r="F270" s="8" t="s">
        <v>9689</v>
      </c>
      <c r="G270" s="8" t="s">
        <v>9721</v>
      </c>
      <c r="H270" s="8" t="s">
        <v>9700</v>
      </c>
      <c r="I270" s="59"/>
      <c r="J270" s="59">
        <v>1049</v>
      </c>
      <c r="K270" s="25"/>
      <c r="L270" s="25"/>
      <c r="M270" s="25"/>
      <c r="N270" s="8" t="str">
        <f t="shared" si="4"/>
        <v>Não</v>
      </c>
      <c r="O270" s="66">
        <v>786.75</v>
      </c>
      <c r="P270" s="66">
        <v>1311.25</v>
      </c>
    </row>
    <row r="271" spans="1:16" s="44" customFormat="1" ht="17.25" customHeight="1" x14ac:dyDescent="0.35">
      <c r="A271" s="70"/>
      <c r="B271" s="63"/>
      <c r="C271" s="63"/>
      <c r="D271" s="49" t="s">
        <v>9954</v>
      </c>
      <c r="E271" s="55" t="s">
        <v>9955</v>
      </c>
      <c r="F271" s="8" t="s">
        <v>9689</v>
      </c>
      <c r="G271" s="8" t="s">
        <v>9721</v>
      </c>
      <c r="H271" s="8" t="s">
        <v>9700</v>
      </c>
      <c r="I271" s="59"/>
      <c r="J271" s="59">
        <v>603</v>
      </c>
      <c r="K271" s="25"/>
      <c r="L271" s="25"/>
      <c r="M271" s="25"/>
      <c r="N271" s="8" t="str">
        <f t="shared" si="4"/>
        <v>Não</v>
      </c>
      <c r="O271" s="66">
        <v>452.25</v>
      </c>
      <c r="P271" s="66">
        <v>753.75</v>
      </c>
    </row>
    <row r="272" spans="1:16" s="44" customFormat="1" ht="17.25" customHeight="1" x14ac:dyDescent="0.35">
      <c r="A272" s="70"/>
      <c r="B272" s="63"/>
      <c r="C272" s="63"/>
      <c r="D272" s="49" t="s">
        <v>9956</v>
      </c>
      <c r="E272" s="55" t="s">
        <v>9957</v>
      </c>
      <c r="F272" s="8" t="s">
        <v>9689</v>
      </c>
      <c r="G272" s="8" t="s">
        <v>9721</v>
      </c>
      <c r="H272" s="8" t="s">
        <v>9700</v>
      </c>
      <c r="I272" s="59"/>
      <c r="J272" s="59">
        <v>423</v>
      </c>
      <c r="K272" s="25"/>
      <c r="L272" s="25"/>
      <c r="M272" s="25"/>
      <c r="N272" s="8" t="str">
        <f t="shared" si="4"/>
        <v>Não</v>
      </c>
      <c r="O272" s="66">
        <v>317.25</v>
      </c>
      <c r="P272" s="66">
        <v>528.75</v>
      </c>
    </row>
    <row r="273" spans="1:16" s="44" customFormat="1" ht="17.25" customHeight="1" x14ac:dyDescent="0.35">
      <c r="A273" s="70"/>
      <c r="B273" s="63"/>
      <c r="C273" s="63"/>
      <c r="D273" s="49" t="s">
        <v>9958</v>
      </c>
      <c r="E273" s="55" t="s">
        <v>9959</v>
      </c>
      <c r="F273" s="8" t="s">
        <v>9689</v>
      </c>
      <c r="G273" s="8" t="s">
        <v>9721</v>
      </c>
      <c r="H273" s="8" t="s">
        <v>9700</v>
      </c>
      <c r="I273" s="59"/>
      <c r="J273" s="59">
        <v>344</v>
      </c>
      <c r="K273" s="25"/>
      <c r="L273" s="25"/>
      <c r="M273" s="25"/>
      <c r="N273" s="8" t="str">
        <f t="shared" si="4"/>
        <v>Não</v>
      </c>
      <c r="O273" s="66">
        <v>258</v>
      </c>
      <c r="P273" s="66">
        <v>430</v>
      </c>
    </row>
    <row r="274" spans="1:16" s="44" customFormat="1" ht="17.25" customHeight="1" x14ac:dyDescent="0.35">
      <c r="A274" s="70"/>
      <c r="B274" s="63"/>
      <c r="C274" s="63"/>
      <c r="D274" s="49" t="s">
        <v>9960</v>
      </c>
      <c r="E274" s="55" t="s">
        <v>9961</v>
      </c>
      <c r="F274" s="8" t="s">
        <v>9689</v>
      </c>
      <c r="G274" s="8" t="s">
        <v>9721</v>
      </c>
      <c r="H274" s="8" t="s">
        <v>9700</v>
      </c>
      <c r="I274" s="59"/>
      <c r="J274" s="59">
        <v>240</v>
      </c>
      <c r="K274" s="25"/>
      <c r="L274" s="25"/>
      <c r="M274" s="25"/>
      <c r="N274" s="8" t="str">
        <f t="shared" si="4"/>
        <v>Não</v>
      </c>
      <c r="O274" s="66">
        <v>180</v>
      </c>
      <c r="P274" s="66">
        <v>300</v>
      </c>
    </row>
    <row r="275" spans="1:16" s="44" customFormat="1" ht="17.25" customHeight="1" x14ac:dyDescent="0.35">
      <c r="A275" s="70"/>
      <c r="B275" s="63"/>
      <c r="C275" s="63"/>
      <c r="D275" s="49" t="s">
        <v>9962</v>
      </c>
      <c r="E275" s="55" t="s">
        <v>9963</v>
      </c>
      <c r="F275" s="8" t="s">
        <v>9689</v>
      </c>
      <c r="G275" s="8" t="s">
        <v>9721</v>
      </c>
      <c r="H275" s="8" t="s">
        <v>9700</v>
      </c>
      <c r="I275" s="59"/>
      <c r="J275" s="59">
        <v>207</v>
      </c>
      <c r="K275" s="25"/>
      <c r="L275" s="25"/>
      <c r="M275" s="25"/>
      <c r="N275" s="8" t="str">
        <f t="shared" si="4"/>
        <v>Não</v>
      </c>
      <c r="O275" s="66">
        <v>155.25</v>
      </c>
      <c r="P275" s="66">
        <v>258.75</v>
      </c>
    </row>
    <row r="276" spans="1:16" s="44" customFormat="1" ht="17.25" customHeight="1" x14ac:dyDescent="0.35">
      <c r="A276" s="70"/>
      <c r="B276" s="63"/>
      <c r="C276" s="63"/>
      <c r="D276" s="49" t="s">
        <v>9964</v>
      </c>
      <c r="E276" s="55" t="s">
        <v>9965</v>
      </c>
      <c r="F276" s="8" t="s">
        <v>9689</v>
      </c>
      <c r="G276" s="8" t="s">
        <v>9721</v>
      </c>
      <c r="H276" s="8" t="s">
        <v>9700</v>
      </c>
      <c r="I276" s="59"/>
      <c r="J276" s="59">
        <v>179</v>
      </c>
      <c r="K276" s="25"/>
      <c r="L276" s="25"/>
      <c r="M276" s="25"/>
      <c r="N276" s="8" t="str">
        <f t="shared" si="4"/>
        <v>Não</v>
      </c>
      <c r="O276" s="66">
        <v>134.25</v>
      </c>
      <c r="P276" s="66">
        <v>223.75</v>
      </c>
    </row>
    <row r="277" spans="1:16" s="44" customFormat="1" ht="17.25" customHeight="1" x14ac:dyDescent="0.35">
      <c r="A277" s="70"/>
      <c r="B277" s="63"/>
      <c r="C277" s="63"/>
      <c r="D277" s="49" t="s">
        <v>9966</v>
      </c>
      <c r="E277" s="55" t="s">
        <v>9967</v>
      </c>
      <c r="F277" s="8" t="s">
        <v>9689</v>
      </c>
      <c r="G277" s="8" t="s">
        <v>9721</v>
      </c>
      <c r="H277" s="8" t="s">
        <v>9700</v>
      </c>
      <c r="I277" s="59"/>
      <c r="J277" s="59">
        <v>165</v>
      </c>
      <c r="K277" s="25"/>
      <c r="L277" s="25"/>
      <c r="M277" s="25"/>
      <c r="N277" s="8" t="str">
        <f t="shared" si="4"/>
        <v>Não</v>
      </c>
      <c r="O277" s="66">
        <v>123.75</v>
      </c>
      <c r="P277" s="66">
        <v>206.25</v>
      </c>
    </row>
  </sheetData>
  <dataConsolidate link="1"/>
  <mergeCells count="18">
    <mergeCell ref="A36:A39"/>
    <mergeCell ref="A4:A7"/>
    <mergeCell ref="A2:A3"/>
    <mergeCell ref="A8:A21"/>
    <mergeCell ref="A23:A30"/>
    <mergeCell ref="A31:A35"/>
    <mergeCell ref="A40:A41"/>
    <mergeCell ref="A42:A64"/>
    <mergeCell ref="A65:A81"/>
    <mergeCell ref="A82:A85"/>
    <mergeCell ref="A188:A277"/>
    <mergeCell ref="A86:A94"/>
    <mergeCell ref="A114:A124"/>
    <mergeCell ref="A126:A146"/>
    <mergeCell ref="A178:A187"/>
    <mergeCell ref="A95:A113"/>
    <mergeCell ref="A147:A167"/>
    <mergeCell ref="A168:A177"/>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activeCell="I34" sqref="G1:I34"/>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10069</v>
      </c>
      <c r="C1" s="30" t="s">
        <v>10066</v>
      </c>
      <c r="D1" s="30" t="s">
        <v>10067</v>
      </c>
      <c r="E1" s="30" t="s">
        <v>9702</v>
      </c>
      <c r="F1" s="30" t="s">
        <v>10068</v>
      </c>
      <c r="G1" s="33" t="s">
        <v>10063</v>
      </c>
      <c r="H1" s="33" t="s">
        <v>9710</v>
      </c>
      <c r="I1" s="33" t="s">
        <v>10064</v>
      </c>
      <c r="J1" s="30" t="s">
        <v>9696</v>
      </c>
      <c r="K1" s="30" t="s">
        <v>9697</v>
      </c>
      <c r="L1" s="30" t="s">
        <v>9698</v>
      </c>
    </row>
    <row r="2" spans="1:15" ht="17.25" customHeight="1" x14ac:dyDescent="0.35">
      <c r="A2" s="20"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6">
        <v>275</v>
      </c>
      <c r="H2" s="6">
        <v>83.4</v>
      </c>
      <c r="I2" s="6">
        <v>0.65</v>
      </c>
      <c r="J2" s="6" t="s">
        <v>9722</v>
      </c>
      <c r="K2" s="6" t="s">
        <v>9721</v>
      </c>
      <c r="L2" s="6" t="s">
        <v>9721</v>
      </c>
    </row>
    <row r="3" spans="1:15" ht="17.25" customHeight="1" x14ac:dyDescent="0.35">
      <c r="A3" s="20"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6">
        <v>500</v>
      </c>
      <c r="H3" s="6">
        <v>1008.3</v>
      </c>
      <c r="I3" s="6">
        <v>0.9</v>
      </c>
      <c r="J3" s="6" t="s">
        <v>9722</v>
      </c>
      <c r="K3" s="6" t="s">
        <v>9721</v>
      </c>
      <c r="L3" s="6" t="s">
        <v>9721</v>
      </c>
    </row>
    <row r="4" spans="1:15" ht="17.25" customHeight="1" x14ac:dyDescent="0.35">
      <c r="A4" s="20"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6">
        <v>275</v>
      </c>
      <c r="H4" s="6">
        <v>65.8</v>
      </c>
      <c r="I4" s="6">
        <v>0.75</v>
      </c>
      <c r="J4" s="6" t="s">
        <v>9722</v>
      </c>
      <c r="K4" s="6" t="s">
        <v>9721</v>
      </c>
      <c r="L4" s="6" t="s">
        <v>9722</v>
      </c>
      <c r="O4" s="5"/>
    </row>
    <row r="5" spans="1:15" ht="17.25" customHeight="1" x14ac:dyDescent="0.35">
      <c r="A5" s="20"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6">
        <v>275</v>
      </c>
      <c r="H5" s="6">
        <v>73.7</v>
      </c>
      <c r="I5" s="6">
        <v>0.65</v>
      </c>
      <c r="J5" s="6" t="s">
        <v>9722</v>
      </c>
      <c r="K5" s="6" t="s">
        <v>9721</v>
      </c>
      <c r="L5" s="6" t="s">
        <v>9721</v>
      </c>
    </row>
    <row r="6" spans="1:15" ht="17.25" customHeight="1" x14ac:dyDescent="0.35">
      <c r="A6" s="20"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6">
        <v>500</v>
      </c>
      <c r="H6" s="6">
        <v>99</v>
      </c>
      <c r="I6" s="6">
        <v>0.75</v>
      </c>
      <c r="J6" s="6" t="s">
        <v>9722</v>
      </c>
      <c r="K6" s="6" t="s">
        <v>9721</v>
      </c>
      <c r="L6" s="6" t="s">
        <v>9721</v>
      </c>
    </row>
    <row r="7" spans="1:15" ht="17.25" customHeight="1" x14ac:dyDescent="0.35">
      <c r="A7" s="20"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6">
        <v>100</v>
      </c>
      <c r="H7" s="6">
        <v>29.9</v>
      </c>
      <c r="I7" s="6">
        <v>0.5</v>
      </c>
      <c r="J7" s="6" t="s">
        <v>9722</v>
      </c>
      <c r="K7" s="6" t="s">
        <v>9721</v>
      </c>
      <c r="L7" s="6" t="s">
        <v>9721</v>
      </c>
    </row>
    <row r="8" spans="1:15" ht="17.25" customHeight="1" x14ac:dyDescent="0.35">
      <c r="A8" s="20"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6">
        <v>275</v>
      </c>
      <c r="H8" s="6">
        <v>66</v>
      </c>
      <c r="I8" s="6">
        <v>0.75</v>
      </c>
      <c r="J8" s="6" t="s">
        <v>9722</v>
      </c>
      <c r="K8" s="6" t="s">
        <v>9721</v>
      </c>
      <c r="L8" s="6" t="s">
        <v>9721</v>
      </c>
    </row>
    <row r="9" spans="1:15" ht="17.25" customHeight="1" x14ac:dyDescent="0.35">
      <c r="A9" s="20"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6">
        <v>275</v>
      </c>
      <c r="H9" s="6">
        <v>91.6</v>
      </c>
      <c r="I9" s="6">
        <v>0.75</v>
      </c>
      <c r="J9" s="6" t="s">
        <v>9722</v>
      </c>
      <c r="K9" s="6" t="s">
        <v>9721</v>
      </c>
      <c r="L9" s="6" t="s">
        <v>9722</v>
      </c>
    </row>
    <row r="10" spans="1:15" ht="17.25" customHeight="1" x14ac:dyDescent="0.35">
      <c r="A10" s="20"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6">
        <v>275</v>
      </c>
      <c r="H10" s="6">
        <v>75.7</v>
      </c>
      <c r="I10" s="6">
        <v>0.75</v>
      </c>
      <c r="J10" s="6" t="s">
        <v>9722</v>
      </c>
      <c r="K10" s="6" t="s">
        <v>9721</v>
      </c>
      <c r="L10" s="6" t="s">
        <v>9721</v>
      </c>
    </row>
    <row r="11" spans="1:15" ht="17.25" customHeight="1" x14ac:dyDescent="0.35">
      <c r="A11" s="20"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6">
        <v>500</v>
      </c>
      <c r="H11" s="6">
        <v>664.5</v>
      </c>
      <c r="I11" s="6">
        <v>0.9</v>
      </c>
      <c r="J11" s="6" t="s">
        <v>9722</v>
      </c>
      <c r="K11" s="6" t="s">
        <v>9721</v>
      </c>
      <c r="L11" s="6" t="s">
        <v>9721</v>
      </c>
    </row>
    <row r="12" spans="1:15" ht="17.25" customHeight="1" x14ac:dyDescent="0.35">
      <c r="A12" s="20"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6">
        <v>275</v>
      </c>
      <c r="H12" s="6">
        <v>64.2</v>
      </c>
      <c r="I12" s="6">
        <v>0.65</v>
      </c>
      <c r="J12" s="6" t="s">
        <v>9722</v>
      </c>
      <c r="K12" s="6" t="s">
        <v>9722</v>
      </c>
      <c r="L12" s="6" t="s">
        <v>9721</v>
      </c>
    </row>
    <row r="13" spans="1:15" ht="17.25" customHeight="1" x14ac:dyDescent="0.35">
      <c r="A13" s="20"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6">
        <v>500</v>
      </c>
      <c r="H13" s="6">
        <v>289</v>
      </c>
      <c r="I13" s="6">
        <v>0.9</v>
      </c>
      <c r="J13" s="6" t="s">
        <v>9722</v>
      </c>
      <c r="K13" s="6" t="s">
        <v>9721</v>
      </c>
      <c r="L13" s="6" t="s">
        <v>9721</v>
      </c>
    </row>
    <row r="14" spans="1:15" ht="17.25" customHeight="1" x14ac:dyDescent="0.35">
      <c r="A14" s="20"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6">
        <v>500</v>
      </c>
      <c r="H14" s="6">
        <v>291.7</v>
      </c>
      <c r="I14" s="6">
        <v>0.9</v>
      </c>
      <c r="J14" s="6" t="s">
        <v>9722</v>
      </c>
      <c r="K14" s="6" t="s">
        <v>9721</v>
      </c>
      <c r="L14" s="6" t="s">
        <v>9721</v>
      </c>
    </row>
    <row r="15" spans="1:15" ht="17.25" customHeight="1" x14ac:dyDescent="0.35">
      <c r="A15" s="20"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6">
        <v>275</v>
      </c>
      <c r="H15" s="6">
        <v>61.3</v>
      </c>
      <c r="I15" s="6">
        <v>0.75</v>
      </c>
      <c r="J15" s="6" t="s">
        <v>9722</v>
      </c>
      <c r="K15" s="6" t="s">
        <v>9721</v>
      </c>
      <c r="L15" s="6" t="s">
        <v>9721</v>
      </c>
    </row>
    <row r="16" spans="1:15" ht="17.25" customHeight="1" x14ac:dyDescent="0.35">
      <c r="A16" s="20"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6">
        <v>500</v>
      </c>
      <c r="H16" s="6">
        <v>1424.8</v>
      </c>
      <c r="I16" s="6">
        <v>0.9</v>
      </c>
      <c r="J16" s="6" t="s">
        <v>9722</v>
      </c>
      <c r="K16" s="6" t="s">
        <v>9721</v>
      </c>
      <c r="L16" s="6" t="s">
        <v>9721</v>
      </c>
    </row>
    <row r="17" spans="1:12" ht="17.25" customHeight="1" x14ac:dyDescent="0.35">
      <c r="A17" s="20"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6">
        <v>500</v>
      </c>
      <c r="H17" s="6">
        <v>373.3</v>
      </c>
      <c r="I17" s="6">
        <v>0.9</v>
      </c>
      <c r="J17" s="6" t="s">
        <v>9722</v>
      </c>
      <c r="K17" s="6" t="s">
        <v>9721</v>
      </c>
      <c r="L17" s="6" t="s">
        <v>9721</v>
      </c>
    </row>
    <row r="18" spans="1:12" ht="17.25" customHeight="1" x14ac:dyDescent="0.35">
      <c r="A18" s="20"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6">
        <v>500</v>
      </c>
      <c r="H18" s="6">
        <v>193.6</v>
      </c>
      <c r="I18" s="6">
        <v>0.9</v>
      </c>
      <c r="J18" s="6" t="s">
        <v>9722</v>
      </c>
      <c r="K18" s="6" t="s">
        <v>9721</v>
      </c>
      <c r="L18" s="6" t="s">
        <v>9721</v>
      </c>
    </row>
    <row r="19" spans="1:12" ht="17.25" customHeight="1" x14ac:dyDescent="0.35">
      <c r="A19" s="20"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6">
        <v>500</v>
      </c>
      <c r="H19" s="6">
        <v>149.69999999999999</v>
      </c>
      <c r="I19" s="6">
        <v>0.9</v>
      </c>
      <c r="J19" s="6" t="s">
        <v>9722</v>
      </c>
      <c r="K19" s="6" t="s">
        <v>9721</v>
      </c>
      <c r="L19" s="6" t="s">
        <v>9721</v>
      </c>
    </row>
    <row r="20" spans="1:12" ht="17.25" customHeight="1" x14ac:dyDescent="0.35">
      <c r="A20" s="20"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6">
        <v>500</v>
      </c>
      <c r="H20" s="6">
        <v>248.4</v>
      </c>
      <c r="I20" s="6">
        <v>0.9</v>
      </c>
      <c r="J20" s="6" t="s">
        <v>9722</v>
      </c>
      <c r="K20" s="6" t="s">
        <v>9721</v>
      </c>
      <c r="L20" s="6" t="s">
        <v>9721</v>
      </c>
    </row>
    <row r="21" spans="1:12" ht="17.25" customHeight="1" x14ac:dyDescent="0.35">
      <c r="A21" s="20"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6">
        <v>500</v>
      </c>
      <c r="H21" s="6">
        <v>300.60000000000002</v>
      </c>
      <c r="I21" s="6">
        <v>0.9</v>
      </c>
      <c r="J21" s="6" t="s">
        <v>9722</v>
      </c>
      <c r="K21" s="6" t="s">
        <v>9721</v>
      </c>
      <c r="L21" s="6" t="s">
        <v>9721</v>
      </c>
    </row>
    <row r="22" spans="1:12" ht="17.25" customHeight="1" x14ac:dyDescent="0.35">
      <c r="A22" s="20"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6">
        <v>500</v>
      </c>
      <c r="H22" s="6">
        <v>266</v>
      </c>
      <c r="I22" s="6">
        <v>0.9</v>
      </c>
      <c r="J22" s="6" t="s">
        <v>9722</v>
      </c>
      <c r="K22" s="6" t="s">
        <v>9721</v>
      </c>
      <c r="L22" s="6" t="s">
        <v>9721</v>
      </c>
    </row>
    <row r="23" spans="1:12" ht="17.25" customHeight="1" x14ac:dyDescent="0.35">
      <c r="A23" s="20"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6">
        <v>275</v>
      </c>
      <c r="H23" s="6">
        <v>100.3</v>
      </c>
      <c r="I23" s="6">
        <v>0.65</v>
      </c>
      <c r="J23" s="6" t="s">
        <v>9722</v>
      </c>
      <c r="K23" s="6" t="s">
        <v>9721</v>
      </c>
      <c r="L23" s="6" t="s">
        <v>9721</v>
      </c>
    </row>
    <row r="24" spans="1:12" ht="17.25" customHeight="1" x14ac:dyDescent="0.35">
      <c r="A24" s="20"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6">
        <v>500</v>
      </c>
      <c r="H24" s="6">
        <v>295.39999999999998</v>
      </c>
      <c r="I24" s="6">
        <v>0.9</v>
      </c>
      <c r="J24" s="6" t="s">
        <v>9722</v>
      </c>
      <c r="K24" s="6" t="s">
        <v>9721</v>
      </c>
      <c r="L24" s="6" t="s">
        <v>9721</v>
      </c>
    </row>
    <row r="25" spans="1:12" ht="17.25" customHeight="1" x14ac:dyDescent="0.35">
      <c r="A25" s="20"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6">
        <v>500</v>
      </c>
      <c r="H25" s="6">
        <v>378.9</v>
      </c>
      <c r="I25" s="6">
        <v>0.9</v>
      </c>
      <c r="J25" s="6" t="s">
        <v>9722</v>
      </c>
      <c r="K25" s="6" t="s">
        <v>9721</v>
      </c>
      <c r="L25" s="6" t="s">
        <v>9721</v>
      </c>
    </row>
    <row r="26" spans="1:12" ht="17.25" customHeight="1" x14ac:dyDescent="0.35">
      <c r="A26" s="20"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6">
        <v>500</v>
      </c>
      <c r="H26" s="6">
        <v>247.2</v>
      </c>
      <c r="I26" s="6">
        <v>0.9</v>
      </c>
      <c r="J26" s="6" t="s">
        <v>9722</v>
      </c>
      <c r="K26" s="6" t="s">
        <v>9721</v>
      </c>
      <c r="L26" s="6" t="s">
        <v>9721</v>
      </c>
    </row>
    <row r="27" spans="1:12" ht="17.25" customHeight="1" x14ac:dyDescent="0.35">
      <c r="A27" s="20"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6">
        <v>275</v>
      </c>
      <c r="H27" s="6">
        <v>68</v>
      </c>
      <c r="I27" s="6">
        <v>0.65</v>
      </c>
      <c r="J27" s="6" t="s">
        <v>9722</v>
      </c>
      <c r="K27" s="6" t="s">
        <v>9721</v>
      </c>
      <c r="L27" s="6" t="s">
        <v>9721</v>
      </c>
    </row>
    <row r="28" spans="1:12" ht="17.25" customHeight="1" x14ac:dyDescent="0.35">
      <c r="A28" s="20"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6">
        <v>275</v>
      </c>
      <c r="H28" s="6">
        <v>113.2</v>
      </c>
      <c r="I28" s="6">
        <v>0.75</v>
      </c>
      <c r="J28" s="6" t="s">
        <v>9722</v>
      </c>
      <c r="K28" s="6" t="s">
        <v>9721</v>
      </c>
      <c r="L28" s="6" t="s">
        <v>9721</v>
      </c>
    </row>
    <row r="29" spans="1:12" ht="17.25" customHeight="1" x14ac:dyDescent="0.35">
      <c r="A29" s="20"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6">
        <v>275</v>
      </c>
      <c r="H29" s="6">
        <v>80</v>
      </c>
      <c r="I29" s="6">
        <v>0.65</v>
      </c>
      <c r="J29" s="6" t="s">
        <v>9722</v>
      </c>
      <c r="K29" s="6" t="s">
        <v>9721</v>
      </c>
      <c r="L29" s="6" t="s">
        <v>9721</v>
      </c>
    </row>
    <row r="30" spans="1:12" ht="17.25" customHeight="1" x14ac:dyDescent="0.35">
      <c r="A30" s="20"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6">
        <v>500</v>
      </c>
      <c r="H30" s="6">
        <v>287.10000000000002</v>
      </c>
      <c r="I30" s="6">
        <v>0.9</v>
      </c>
      <c r="J30" s="6" t="s">
        <v>9722</v>
      </c>
      <c r="K30" s="6" t="s">
        <v>9721</v>
      </c>
      <c r="L30" s="6" t="s">
        <v>9721</v>
      </c>
    </row>
    <row r="31" spans="1:12" ht="17.25" customHeight="1" x14ac:dyDescent="0.35">
      <c r="A31" s="20"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6">
        <v>275</v>
      </c>
      <c r="H31" s="6">
        <v>88.3</v>
      </c>
      <c r="I31" s="6">
        <v>0.75</v>
      </c>
      <c r="J31" s="6" t="s">
        <v>9722</v>
      </c>
      <c r="K31" s="6" t="s">
        <v>9722</v>
      </c>
      <c r="L31" s="6" t="s">
        <v>9721</v>
      </c>
    </row>
    <row r="32" spans="1:12" ht="17.25" customHeight="1" x14ac:dyDescent="0.35">
      <c r="A32" s="20"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6">
        <v>500</v>
      </c>
      <c r="H32" s="6">
        <v>494.3</v>
      </c>
      <c r="I32" s="6">
        <v>0.9</v>
      </c>
      <c r="J32" s="6" t="s">
        <v>9722</v>
      </c>
      <c r="K32" s="6" t="s">
        <v>9721</v>
      </c>
      <c r="L32" s="6" t="s">
        <v>9721</v>
      </c>
    </row>
    <row r="33" spans="1:12" ht="17.25" customHeight="1" x14ac:dyDescent="0.35">
      <c r="A33" s="20"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6">
        <v>500</v>
      </c>
      <c r="H33" s="6">
        <v>192.6</v>
      </c>
      <c r="I33" s="6">
        <v>0.9</v>
      </c>
      <c r="J33" s="6" t="s">
        <v>9722</v>
      </c>
      <c r="K33" s="6" t="s">
        <v>9721</v>
      </c>
      <c r="L33" s="6" t="s">
        <v>9721</v>
      </c>
    </row>
    <row r="34" spans="1:12" ht="17.25" customHeight="1" x14ac:dyDescent="0.35">
      <c r="A34" s="20"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6">
        <v>500</v>
      </c>
      <c r="H34" s="6">
        <v>162.30000000000001</v>
      </c>
      <c r="I34" s="6">
        <v>0.9</v>
      </c>
      <c r="J34" s="6" t="s">
        <v>9722</v>
      </c>
      <c r="K34" s="6" t="s">
        <v>9721</v>
      </c>
      <c r="L34" s="6"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O141"/>
  <sheetViews>
    <sheetView zoomScale="80" zoomScaleNormal="80" workbookViewId="0">
      <selection activeCell="N2" sqref="N2"/>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10" width="21.85546875" style="35" customWidth="1"/>
    <col min="11" max="11" width="21" style="35" bestFit="1" customWidth="1"/>
    <col min="12" max="12" width="21" style="35" customWidth="1"/>
    <col min="13" max="13" width="20.140625" style="35" bestFit="1" customWidth="1"/>
    <col min="14" max="15" width="28.140625" style="35"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5" s="37" customFormat="1" ht="42.75" customHeight="1" x14ac:dyDescent="0.35">
      <c r="A1" s="39" t="s">
        <v>10059</v>
      </c>
      <c r="B1" s="39" t="s">
        <v>10062</v>
      </c>
      <c r="C1" s="39" t="s">
        <v>10128</v>
      </c>
      <c r="D1" s="39" t="s">
        <v>10060</v>
      </c>
      <c r="E1" s="39" t="s">
        <v>10061</v>
      </c>
      <c r="F1" s="39" t="s">
        <v>9698</v>
      </c>
      <c r="G1" s="39" t="s">
        <v>9697</v>
      </c>
      <c r="H1" s="39" t="s">
        <v>9696</v>
      </c>
      <c r="I1" s="39" t="s">
        <v>9702</v>
      </c>
      <c r="J1" s="39" t="s">
        <v>10344</v>
      </c>
      <c r="K1" s="39" t="s">
        <v>10070</v>
      </c>
      <c r="L1" s="39" t="s">
        <v>10345</v>
      </c>
      <c r="M1" s="39" t="s">
        <v>10346</v>
      </c>
      <c r="N1" s="39" t="s">
        <v>10349</v>
      </c>
      <c r="O1" s="39" t="s">
        <v>10350</v>
      </c>
    </row>
    <row r="2" spans="1:15" s="38" customFormat="1" x14ac:dyDescent="0.35">
      <c r="A2" s="35">
        <v>1</v>
      </c>
      <c r="B2" s="35" t="s">
        <v>9722</v>
      </c>
      <c r="C2" s="35" t="s">
        <v>10520</v>
      </c>
      <c r="D2" s="35" t="s">
        <v>10521</v>
      </c>
      <c r="E2" s="35" t="s">
        <v>10522</v>
      </c>
      <c r="F2" s="35" t="s">
        <v>9782</v>
      </c>
      <c r="G2" s="35" t="s">
        <v>9782</v>
      </c>
      <c r="H2" s="35" t="s">
        <v>9782</v>
      </c>
      <c r="I2" s="35">
        <v>659321</v>
      </c>
      <c r="J2" s="35">
        <v>558.23813171837605</v>
      </c>
      <c r="K2" s="35">
        <v>691.97089999999901</v>
      </c>
      <c r="L2" s="35">
        <v>217.65192742857101</v>
      </c>
      <c r="M2" s="35">
        <v>339.87191857551898</v>
      </c>
      <c r="N2" s="35">
        <v>0.71428571428571397</v>
      </c>
      <c r="O2" s="35">
        <v>0.71428571428571397</v>
      </c>
    </row>
    <row r="3" spans="1:15" s="35" customFormat="1" x14ac:dyDescent="0.35">
      <c r="A3" s="35">
        <v>1</v>
      </c>
      <c r="B3" s="35" t="s">
        <v>9722</v>
      </c>
      <c r="C3" s="35" t="s">
        <v>10523</v>
      </c>
      <c r="D3" s="35" t="s">
        <v>10521</v>
      </c>
      <c r="E3" s="35" t="s">
        <v>10524</v>
      </c>
      <c r="F3" s="36" t="s">
        <v>10530</v>
      </c>
      <c r="G3" s="36" t="s">
        <v>10532</v>
      </c>
      <c r="H3" s="36" t="s">
        <v>10525</v>
      </c>
      <c r="I3" s="36">
        <v>659321</v>
      </c>
      <c r="J3" s="35">
        <v>558.23813171837605</v>
      </c>
      <c r="K3" s="35">
        <v>691.97089999999901</v>
      </c>
      <c r="L3" s="35">
        <v>217.65192742857101</v>
      </c>
      <c r="M3" s="35">
        <v>339.87191857551898</v>
      </c>
      <c r="N3" s="35">
        <v>0.71428571428571397</v>
      </c>
      <c r="O3" s="35">
        <v>0.71428571428571397</v>
      </c>
    </row>
    <row r="4" spans="1:15" s="38" customFormat="1" x14ac:dyDescent="0.35">
      <c r="A4" s="35">
        <v>2</v>
      </c>
      <c r="B4" s="35" t="s">
        <v>9722</v>
      </c>
      <c r="C4" s="35" t="s">
        <v>10526</v>
      </c>
      <c r="D4" s="35" t="s">
        <v>10521</v>
      </c>
      <c r="E4" s="35" t="s">
        <v>10522</v>
      </c>
      <c r="F4" s="35" t="s">
        <v>9782</v>
      </c>
      <c r="G4" s="35" t="s">
        <v>9782</v>
      </c>
      <c r="H4" s="35" t="s">
        <v>9782</v>
      </c>
      <c r="I4" s="35">
        <v>659321</v>
      </c>
      <c r="J4" s="35">
        <v>558.23813171837605</v>
      </c>
      <c r="K4" s="35">
        <v>691.97089999999901</v>
      </c>
      <c r="L4" s="35">
        <v>217.65192742857101</v>
      </c>
      <c r="M4" s="35">
        <v>339.87191857551898</v>
      </c>
      <c r="N4" s="35">
        <v>0.71428571428571397</v>
      </c>
      <c r="O4" s="35">
        <v>0.71428571428571397</v>
      </c>
    </row>
    <row r="5" spans="1:15" s="35" customFormat="1" x14ac:dyDescent="0.35">
      <c r="A5" s="35">
        <v>2</v>
      </c>
      <c r="B5" s="35" t="s">
        <v>9722</v>
      </c>
      <c r="C5" s="35" t="s">
        <v>10527</v>
      </c>
      <c r="D5" s="35" t="s">
        <v>10521</v>
      </c>
      <c r="E5" s="35" t="s">
        <v>10524</v>
      </c>
      <c r="F5" s="36" t="s">
        <v>10530</v>
      </c>
      <c r="G5" s="36" t="s">
        <v>10532</v>
      </c>
      <c r="H5" s="36" t="s">
        <v>10525</v>
      </c>
      <c r="I5" s="36">
        <v>659321</v>
      </c>
      <c r="J5" s="35">
        <v>558.23813171837605</v>
      </c>
      <c r="K5" s="35">
        <v>691.97089999999901</v>
      </c>
      <c r="L5" s="35">
        <v>217.65192742857101</v>
      </c>
      <c r="M5" s="35">
        <v>339.87191857551898</v>
      </c>
      <c r="N5" s="35">
        <v>0.71428571428571397</v>
      </c>
      <c r="O5" s="35">
        <v>0.71428571428571397</v>
      </c>
    </row>
    <row r="6" spans="1:15" s="35" customFormat="1" x14ac:dyDescent="0.35">
      <c r="A6" s="35">
        <v>3</v>
      </c>
      <c r="B6" s="35" t="s">
        <v>9722</v>
      </c>
      <c r="C6" s="35" t="s">
        <v>10528</v>
      </c>
      <c r="D6" s="35" t="s">
        <v>10579</v>
      </c>
      <c r="E6" s="35" t="s">
        <v>10522</v>
      </c>
      <c r="F6" s="36" t="s">
        <v>9782</v>
      </c>
      <c r="G6" s="36" t="s">
        <v>9782</v>
      </c>
      <c r="H6" s="36" t="s">
        <v>9782</v>
      </c>
      <c r="I6" s="36">
        <v>659321</v>
      </c>
      <c r="J6" s="35">
        <v>709.44387507790395</v>
      </c>
      <c r="K6" s="35">
        <v>691.97090000000003</v>
      </c>
      <c r="L6" s="35">
        <v>368.85767078809897</v>
      </c>
      <c r="M6" s="35">
        <v>339.87191857551801</v>
      </c>
      <c r="N6" s="35">
        <v>0.71428571428571397</v>
      </c>
      <c r="O6" s="35">
        <v>0.71428571428571397</v>
      </c>
    </row>
    <row r="7" spans="1:15" s="34" customFormat="1" x14ac:dyDescent="0.35">
      <c r="A7" s="35">
        <v>3</v>
      </c>
      <c r="B7" s="35" t="s">
        <v>9722</v>
      </c>
      <c r="C7" s="35" t="s">
        <v>10529</v>
      </c>
      <c r="D7" s="35" t="s">
        <v>10579</v>
      </c>
      <c r="E7" s="35" t="s">
        <v>10577</v>
      </c>
      <c r="F7" s="36" t="s">
        <v>10530</v>
      </c>
      <c r="G7" s="36" t="s">
        <v>10532</v>
      </c>
      <c r="H7" s="36" t="s">
        <v>10532</v>
      </c>
      <c r="I7" s="36">
        <v>96866</v>
      </c>
      <c r="J7" s="35">
        <v>1096.93949651598</v>
      </c>
      <c r="K7" s="35">
        <v>101.6628</v>
      </c>
      <c r="L7" s="35">
        <v>663.64858971428498</v>
      </c>
      <c r="M7" s="35">
        <v>432.57662108741499</v>
      </c>
      <c r="N7" s="35">
        <v>0.71428571428571397</v>
      </c>
      <c r="O7" s="35">
        <v>0.71428571428571397</v>
      </c>
    </row>
    <row r="8" spans="1:15" x14ac:dyDescent="0.35">
      <c r="A8" s="35">
        <v>3</v>
      </c>
      <c r="B8" s="35" t="s">
        <v>9722</v>
      </c>
      <c r="C8" s="35" t="s">
        <v>10531</v>
      </c>
      <c r="D8" s="35" t="s">
        <v>10579</v>
      </c>
      <c r="E8" s="35" t="s">
        <v>10580</v>
      </c>
      <c r="F8" s="36" t="s">
        <v>10530</v>
      </c>
      <c r="G8" s="36" t="s">
        <v>10532</v>
      </c>
      <c r="H8" s="36" t="s">
        <v>10538</v>
      </c>
      <c r="I8" s="36">
        <v>164168</v>
      </c>
      <c r="J8" s="35">
        <v>891.69737916268502</v>
      </c>
      <c r="K8" s="35">
        <v>172.29769999999999</v>
      </c>
      <c r="L8" s="35">
        <v>444.62475085714198</v>
      </c>
      <c r="M8" s="35">
        <v>446.35834259125699</v>
      </c>
      <c r="N8" s="35">
        <v>0.71428571428571397</v>
      </c>
      <c r="O8" s="35">
        <v>0.71428571428571397</v>
      </c>
    </row>
    <row r="9" spans="1:15" x14ac:dyDescent="0.35">
      <c r="A9" s="35">
        <v>3</v>
      </c>
      <c r="B9" s="35" t="s">
        <v>9722</v>
      </c>
      <c r="C9" s="35" t="s">
        <v>10533</v>
      </c>
      <c r="D9" s="35" t="s">
        <v>10579</v>
      </c>
      <c r="E9" s="35" t="s">
        <v>10581</v>
      </c>
      <c r="F9" s="36" t="s">
        <v>10530</v>
      </c>
      <c r="G9" s="36" t="s">
        <v>10532</v>
      </c>
      <c r="H9" s="36" t="s">
        <v>10525</v>
      </c>
      <c r="I9" s="36">
        <v>398287</v>
      </c>
      <c r="J9" s="35">
        <v>540.08026729713094</v>
      </c>
      <c r="K9" s="35">
        <v>418.0104</v>
      </c>
      <c r="L9" s="35">
        <v>265.93256685714198</v>
      </c>
      <c r="M9" s="35">
        <v>273.43341472570302</v>
      </c>
      <c r="N9" s="35">
        <v>0.71428571428571397</v>
      </c>
      <c r="O9" s="35">
        <v>0.71428571428571397</v>
      </c>
    </row>
    <row r="10" spans="1:15" x14ac:dyDescent="0.35">
      <c r="A10" s="35">
        <v>4</v>
      </c>
      <c r="B10" s="35" t="s">
        <v>9722</v>
      </c>
      <c r="C10" s="35" t="s">
        <v>10534</v>
      </c>
      <c r="D10" s="35" t="s">
        <v>10582</v>
      </c>
      <c r="E10" s="35" t="s">
        <v>10522</v>
      </c>
      <c r="F10" s="36" t="s">
        <v>9782</v>
      </c>
      <c r="G10" s="36" t="s">
        <v>9782</v>
      </c>
      <c r="H10" s="36" t="s">
        <v>9782</v>
      </c>
      <c r="I10" s="36">
        <v>659321</v>
      </c>
      <c r="J10" s="35">
        <v>709.96153138342697</v>
      </c>
      <c r="K10" s="35">
        <v>691.97090000000003</v>
      </c>
      <c r="L10" s="35">
        <v>369.37532709362199</v>
      </c>
      <c r="M10" s="35">
        <v>339.87191857551898</v>
      </c>
      <c r="N10" s="35">
        <v>0.71428571428571397</v>
      </c>
      <c r="O10" s="35">
        <v>0.71428571428571397</v>
      </c>
    </row>
    <row r="11" spans="1:15" x14ac:dyDescent="0.35">
      <c r="A11" s="35">
        <v>4</v>
      </c>
      <c r="B11" s="35" t="s">
        <v>9722</v>
      </c>
      <c r="C11" s="35" t="s">
        <v>10535</v>
      </c>
      <c r="D11" s="35" t="s">
        <v>10582</v>
      </c>
      <c r="E11" s="35" t="s">
        <v>10583</v>
      </c>
      <c r="F11" s="36" t="s">
        <v>10530</v>
      </c>
      <c r="G11" s="36" t="s">
        <v>10532</v>
      </c>
      <c r="H11" s="36" t="s">
        <v>10538</v>
      </c>
      <c r="I11" s="36">
        <v>165293</v>
      </c>
      <c r="J11" s="35">
        <v>850.745726630896</v>
      </c>
      <c r="K11" s="35">
        <v>173.47839999999999</v>
      </c>
      <c r="L11" s="35">
        <v>442.47925028571399</v>
      </c>
      <c r="M11" s="35">
        <v>407.55219063089601</v>
      </c>
      <c r="N11" s="35">
        <v>0.71428571428571397</v>
      </c>
      <c r="O11" s="35">
        <v>0.71428571428571397</v>
      </c>
    </row>
    <row r="12" spans="1:15" s="34" customFormat="1" x14ac:dyDescent="0.35">
      <c r="A12" s="35">
        <v>4</v>
      </c>
      <c r="B12" s="35" t="s">
        <v>9722</v>
      </c>
      <c r="C12" s="35" t="s">
        <v>10536</v>
      </c>
      <c r="D12" s="35" t="s">
        <v>10582</v>
      </c>
      <c r="E12" s="35" t="s">
        <v>10578</v>
      </c>
      <c r="F12" s="36" t="s">
        <v>10530</v>
      </c>
      <c r="G12" s="36" t="s">
        <v>10532</v>
      </c>
      <c r="H12" s="36" t="s">
        <v>10525</v>
      </c>
      <c r="I12" s="36">
        <v>380159</v>
      </c>
      <c r="J12" s="35">
        <v>556.20596738251595</v>
      </c>
      <c r="K12" s="35">
        <v>398.9846</v>
      </c>
      <c r="L12" s="35">
        <v>273.13521257142799</v>
      </c>
      <c r="M12" s="35">
        <v>282.35646909680202</v>
      </c>
      <c r="N12" s="35">
        <v>0.71428571428571397</v>
      </c>
      <c r="O12" s="35">
        <v>0.71428571428571397</v>
      </c>
    </row>
    <row r="13" spans="1:15" x14ac:dyDescent="0.35">
      <c r="A13" s="35">
        <v>4</v>
      </c>
      <c r="B13" s="35" t="s">
        <v>9722</v>
      </c>
      <c r="C13" s="35" t="s">
        <v>10537</v>
      </c>
      <c r="D13" s="35" t="s">
        <v>10582</v>
      </c>
      <c r="E13" s="35" t="s">
        <v>10539</v>
      </c>
      <c r="F13" s="36" t="s">
        <v>10530</v>
      </c>
      <c r="G13" s="36" t="s">
        <v>10532</v>
      </c>
      <c r="H13" s="36" t="s">
        <v>10576</v>
      </c>
      <c r="I13" s="36">
        <v>113869</v>
      </c>
      <c r="J13" s="35">
        <v>1018.92089945749</v>
      </c>
      <c r="K13" s="35">
        <v>119.507899999999</v>
      </c>
      <c r="L13" s="35">
        <v>584.56086685714195</v>
      </c>
      <c r="M13" s="35">
        <v>433.64574688606899</v>
      </c>
      <c r="N13" s="35">
        <v>0.71428571428571397</v>
      </c>
      <c r="O13" s="35">
        <v>0.71428571428571397</v>
      </c>
    </row>
    <row r="14" spans="1:15" x14ac:dyDescent="0.35">
      <c r="F14" s="36"/>
      <c r="G14" s="36"/>
      <c r="H14" s="36"/>
      <c r="I14" s="36"/>
    </row>
    <row r="15" spans="1:15" x14ac:dyDescent="0.35">
      <c r="F15" s="36"/>
      <c r="G15" s="36"/>
      <c r="H15" s="36"/>
      <c r="I15" s="36"/>
    </row>
    <row r="16" spans="1:15" s="34" customFormat="1" x14ac:dyDescent="0.35">
      <c r="A16" s="35"/>
      <c r="B16" s="35"/>
      <c r="C16" s="35"/>
      <c r="D16" s="35"/>
      <c r="E16" s="35"/>
      <c r="F16" s="36"/>
      <c r="G16" s="36"/>
      <c r="H16" s="36"/>
      <c r="I16" s="36"/>
      <c r="J16" s="35"/>
      <c r="K16" s="35"/>
      <c r="L16" s="35"/>
      <c r="M16" s="35"/>
      <c r="N16" s="35"/>
      <c r="O16" s="35"/>
    </row>
    <row r="17" spans="1:15" x14ac:dyDescent="0.35">
      <c r="F17" s="36"/>
      <c r="G17" s="36"/>
      <c r="H17" s="36"/>
      <c r="I17" s="36"/>
    </row>
    <row r="18" spans="1:15" x14ac:dyDescent="0.35">
      <c r="F18" s="36"/>
      <c r="G18" s="36"/>
      <c r="H18" s="36"/>
      <c r="I18" s="36"/>
    </row>
    <row r="19" spans="1:15" x14ac:dyDescent="0.35">
      <c r="F19" s="36"/>
      <c r="G19" s="36"/>
      <c r="H19" s="36"/>
      <c r="I19" s="36"/>
    </row>
    <row r="20" spans="1:15" x14ac:dyDescent="0.35">
      <c r="F20" s="36"/>
      <c r="G20" s="36"/>
      <c r="H20" s="36"/>
      <c r="I20" s="36"/>
    </row>
    <row r="21" spans="1:15" s="34" customFormat="1" x14ac:dyDescent="0.35">
      <c r="A21" s="35"/>
      <c r="B21" s="35"/>
      <c r="C21" s="35"/>
      <c r="D21" s="35"/>
      <c r="E21" s="35"/>
      <c r="F21" s="36"/>
      <c r="G21" s="36"/>
      <c r="H21" s="36"/>
      <c r="I21" s="36"/>
      <c r="J21" s="35"/>
      <c r="K21" s="35"/>
      <c r="L21" s="35"/>
      <c r="M21" s="35"/>
      <c r="N21" s="35"/>
      <c r="O21" s="38"/>
    </row>
    <row r="22" spans="1:15" x14ac:dyDescent="0.35">
      <c r="F22" s="36"/>
      <c r="G22" s="36"/>
      <c r="H22" s="36"/>
      <c r="I22" s="36"/>
    </row>
    <row r="23" spans="1:15" x14ac:dyDescent="0.35">
      <c r="F23" s="36"/>
      <c r="G23" s="36"/>
      <c r="H23" s="36"/>
      <c r="I23" s="36"/>
    </row>
    <row r="24" spans="1:15" x14ac:dyDescent="0.35">
      <c r="F24" s="36"/>
      <c r="G24" s="36"/>
      <c r="H24" s="36"/>
      <c r="I24" s="36"/>
    </row>
    <row r="25" spans="1:15" x14ac:dyDescent="0.35">
      <c r="F25" s="36"/>
      <c r="G25" s="36"/>
      <c r="H25" s="36"/>
      <c r="I25" s="36"/>
    </row>
    <row r="26" spans="1:15" s="34" customFormat="1" x14ac:dyDescent="0.35">
      <c r="A26" s="35"/>
      <c r="B26" s="35"/>
      <c r="C26" s="35"/>
      <c r="D26" s="35"/>
      <c r="E26" s="35"/>
      <c r="F26" s="36"/>
      <c r="G26" s="36"/>
      <c r="H26" s="36"/>
      <c r="I26" s="36"/>
      <c r="J26" s="35"/>
      <c r="K26" s="35"/>
      <c r="L26" s="35"/>
      <c r="M26" s="35"/>
      <c r="N26" s="35"/>
      <c r="O26" s="38"/>
    </row>
    <row r="27" spans="1:15" x14ac:dyDescent="0.35">
      <c r="F27" s="36"/>
      <c r="G27" s="36"/>
      <c r="H27" s="36"/>
      <c r="I27" s="36"/>
    </row>
    <row r="28" spans="1:15" x14ac:dyDescent="0.35">
      <c r="F28" s="36"/>
      <c r="G28" s="36"/>
      <c r="H28" s="36"/>
      <c r="I28" s="36"/>
    </row>
    <row r="29" spans="1:15" x14ac:dyDescent="0.35">
      <c r="F29" s="36"/>
      <c r="G29" s="36"/>
      <c r="H29" s="36"/>
      <c r="I29" s="36"/>
    </row>
    <row r="30" spans="1:15" x14ac:dyDescent="0.35">
      <c r="F30" s="36"/>
      <c r="G30" s="36"/>
      <c r="H30" s="36"/>
      <c r="I30" s="36"/>
    </row>
    <row r="31" spans="1:15" s="34" customFormat="1" x14ac:dyDescent="0.35">
      <c r="A31" s="35"/>
      <c r="B31" s="35"/>
      <c r="C31" s="35"/>
      <c r="D31" s="35"/>
      <c r="E31" s="35"/>
      <c r="F31" s="36"/>
      <c r="G31" s="36"/>
      <c r="H31" s="36"/>
      <c r="I31" s="36"/>
      <c r="J31" s="35"/>
      <c r="K31" s="35"/>
      <c r="L31" s="35"/>
      <c r="M31" s="35"/>
      <c r="N31" s="35"/>
      <c r="O31" s="38"/>
    </row>
    <row r="32" spans="1:15" x14ac:dyDescent="0.35">
      <c r="F32" s="36"/>
      <c r="G32" s="36"/>
      <c r="H32" s="36"/>
      <c r="I32" s="36"/>
    </row>
    <row r="33" spans="1:15" x14ac:dyDescent="0.35">
      <c r="F33" s="36"/>
      <c r="G33" s="36"/>
      <c r="H33" s="36"/>
      <c r="I33" s="36"/>
    </row>
    <row r="34" spans="1:15" x14ac:dyDescent="0.35">
      <c r="F34" s="36"/>
      <c r="G34" s="36"/>
      <c r="H34" s="36"/>
      <c r="I34" s="36"/>
    </row>
    <row r="35" spans="1:15" x14ac:dyDescent="0.35">
      <c r="F35" s="36"/>
      <c r="G35" s="36"/>
      <c r="H35" s="36"/>
      <c r="I35" s="36"/>
    </row>
    <row r="36" spans="1:15" s="34" customFormat="1" x14ac:dyDescent="0.35">
      <c r="A36" s="35"/>
      <c r="B36" s="35"/>
      <c r="C36" s="35"/>
      <c r="D36" s="35"/>
      <c r="E36" s="35"/>
      <c r="F36" s="36"/>
      <c r="G36" s="36"/>
      <c r="H36" s="36"/>
      <c r="I36" s="36"/>
      <c r="J36" s="35"/>
      <c r="K36" s="35"/>
      <c r="L36" s="35"/>
      <c r="M36" s="35"/>
      <c r="N36" s="35"/>
      <c r="O36" s="38"/>
    </row>
    <row r="37" spans="1:15" x14ac:dyDescent="0.35">
      <c r="F37" s="36"/>
      <c r="G37" s="36"/>
      <c r="H37" s="36"/>
      <c r="I37" s="36"/>
    </row>
    <row r="38" spans="1:15" x14ac:dyDescent="0.35">
      <c r="F38" s="36"/>
      <c r="G38" s="36"/>
      <c r="H38" s="36"/>
      <c r="I38" s="36"/>
    </row>
    <row r="39" spans="1:15" x14ac:dyDescent="0.35">
      <c r="F39" s="36"/>
      <c r="G39" s="36"/>
      <c r="H39" s="36"/>
      <c r="I39" s="36"/>
    </row>
    <row r="40" spans="1:15" x14ac:dyDescent="0.35">
      <c r="F40" s="36"/>
      <c r="G40" s="36"/>
      <c r="H40" s="36"/>
      <c r="I40" s="36"/>
    </row>
    <row r="41" spans="1:15" x14ac:dyDescent="0.35">
      <c r="F41" s="36"/>
      <c r="G41" s="36"/>
      <c r="H41" s="36"/>
      <c r="I41" s="36"/>
    </row>
    <row r="42" spans="1:15" x14ac:dyDescent="0.35">
      <c r="F42" s="36"/>
      <c r="G42" s="36"/>
      <c r="H42" s="36"/>
      <c r="I42" s="36"/>
    </row>
    <row r="43" spans="1:15" x14ac:dyDescent="0.35">
      <c r="F43" s="36"/>
      <c r="G43" s="36"/>
      <c r="H43" s="36"/>
      <c r="I43" s="36"/>
    </row>
    <row r="44" spans="1:15" x14ac:dyDescent="0.35">
      <c r="F44" s="36"/>
      <c r="G44" s="36"/>
      <c r="H44" s="36"/>
      <c r="I44" s="36"/>
    </row>
    <row r="45" spans="1:15" x14ac:dyDescent="0.35">
      <c r="F45" s="36"/>
      <c r="G45" s="36"/>
      <c r="H45" s="36"/>
      <c r="I45" s="36"/>
    </row>
    <row r="46" spans="1:15" x14ac:dyDescent="0.35">
      <c r="F46" s="36"/>
      <c r="G46" s="36"/>
      <c r="H46" s="36"/>
      <c r="I46" s="36"/>
    </row>
    <row r="47" spans="1:15" x14ac:dyDescent="0.35">
      <c r="F47" s="36"/>
      <c r="G47" s="36"/>
      <c r="H47" s="36"/>
      <c r="I47" s="36"/>
    </row>
    <row r="48" spans="1:15" x14ac:dyDescent="0.35">
      <c r="F48" s="36"/>
      <c r="G48" s="36"/>
      <c r="H48" s="36"/>
      <c r="I48" s="36"/>
    </row>
    <row r="49" spans="6:9" x14ac:dyDescent="0.35">
      <c r="F49" s="36"/>
      <c r="G49" s="36"/>
      <c r="H49" s="36"/>
      <c r="I49" s="36"/>
    </row>
    <row r="50" spans="6:9" x14ac:dyDescent="0.35">
      <c r="F50" s="36"/>
      <c r="G50" s="36"/>
      <c r="H50" s="36"/>
      <c r="I50" s="36"/>
    </row>
    <row r="51" spans="6:9" x14ac:dyDescent="0.35">
      <c r="F51" s="36"/>
      <c r="G51" s="36"/>
      <c r="H51" s="36"/>
      <c r="I51" s="36"/>
    </row>
    <row r="52" spans="6:9" x14ac:dyDescent="0.35">
      <c r="F52" s="36"/>
      <c r="G52" s="36"/>
      <c r="H52" s="36"/>
      <c r="I52" s="36"/>
    </row>
    <row r="53" spans="6:9" x14ac:dyDescent="0.35">
      <c r="F53" s="36"/>
      <c r="G53" s="36"/>
      <c r="H53" s="36"/>
      <c r="I53" s="36"/>
    </row>
    <row r="54" spans="6:9" x14ac:dyDescent="0.35">
      <c r="F54" s="36"/>
      <c r="G54" s="36"/>
      <c r="H54" s="36"/>
      <c r="I54" s="36"/>
    </row>
    <row r="55" spans="6:9" x14ac:dyDescent="0.35">
      <c r="F55" s="36"/>
      <c r="G55" s="36"/>
      <c r="H55" s="36"/>
      <c r="I55" s="36"/>
    </row>
    <row r="56" spans="6:9" x14ac:dyDescent="0.35">
      <c r="F56" s="36"/>
      <c r="G56" s="36"/>
      <c r="H56" s="36"/>
      <c r="I56" s="36"/>
    </row>
    <row r="57" spans="6:9" x14ac:dyDescent="0.35">
      <c r="F57" s="36"/>
      <c r="G57" s="36"/>
      <c r="H57" s="36"/>
      <c r="I57" s="36"/>
    </row>
    <row r="58" spans="6:9" x14ac:dyDescent="0.35">
      <c r="F58" s="36"/>
      <c r="G58" s="36"/>
      <c r="H58" s="36"/>
      <c r="I58" s="36"/>
    </row>
    <row r="59" spans="6:9" x14ac:dyDescent="0.35">
      <c r="F59" s="36"/>
      <c r="G59" s="36"/>
      <c r="H59" s="36"/>
      <c r="I59" s="36"/>
    </row>
    <row r="60" spans="6:9" x14ac:dyDescent="0.35">
      <c r="F60" s="36"/>
      <c r="G60" s="36"/>
      <c r="H60" s="36"/>
      <c r="I60" s="36"/>
    </row>
    <row r="61" spans="6:9" x14ac:dyDescent="0.35">
      <c r="F61" s="36"/>
      <c r="G61" s="36"/>
      <c r="H61" s="36"/>
      <c r="I61" s="36"/>
    </row>
    <row r="62" spans="6:9" x14ac:dyDescent="0.35">
      <c r="F62" s="36"/>
      <c r="G62" s="36"/>
      <c r="H62" s="36"/>
      <c r="I62" s="36"/>
    </row>
    <row r="63" spans="6:9" x14ac:dyDescent="0.35">
      <c r="F63" s="36"/>
      <c r="G63" s="36"/>
      <c r="H63" s="36"/>
      <c r="I63" s="36"/>
    </row>
    <row r="64" spans="6:9" x14ac:dyDescent="0.35">
      <c r="F64" s="36"/>
      <c r="G64" s="36"/>
      <c r="H64" s="36"/>
      <c r="I64" s="36"/>
    </row>
    <row r="65" spans="6:9" x14ac:dyDescent="0.35">
      <c r="F65" s="36"/>
      <c r="G65" s="36"/>
      <c r="H65" s="36"/>
      <c r="I65" s="36"/>
    </row>
    <row r="66" spans="6:9" x14ac:dyDescent="0.35">
      <c r="F66" s="36"/>
      <c r="G66" s="36"/>
      <c r="H66" s="36"/>
      <c r="I66" s="36"/>
    </row>
    <row r="67" spans="6:9" x14ac:dyDescent="0.35">
      <c r="F67" s="36"/>
      <c r="G67" s="36"/>
      <c r="H67" s="36"/>
      <c r="I67" s="36"/>
    </row>
    <row r="68" spans="6:9" x14ac:dyDescent="0.35">
      <c r="F68" s="36"/>
      <c r="G68" s="36"/>
      <c r="H68" s="36"/>
      <c r="I68" s="36"/>
    </row>
    <row r="69" spans="6:9" x14ac:dyDescent="0.35">
      <c r="F69" s="36"/>
      <c r="G69" s="36"/>
      <c r="H69" s="36"/>
      <c r="I69" s="36"/>
    </row>
    <row r="70" spans="6:9" x14ac:dyDescent="0.35">
      <c r="F70" s="36"/>
      <c r="G70" s="36"/>
      <c r="H70" s="36"/>
      <c r="I70" s="36"/>
    </row>
    <row r="71" spans="6:9" x14ac:dyDescent="0.35">
      <c r="F71" s="36"/>
      <c r="G71" s="36"/>
      <c r="H71" s="36"/>
      <c r="I71" s="36"/>
    </row>
    <row r="72" spans="6:9" x14ac:dyDescent="0.35">
      <c r="F72" s="36"/>
      <c r="G72" s="36"/>
      <c r="H72" s="36"/>
      <c r="I72" s="36"/>
    </row>
    <row r="73" spans="6:9" x14ac:dyDescent="0.35">
      <c r="F73" s="36"/>
      <c r="G73" s="36"/>
      <c r="H73" s="36"/>
      <c r="I73" s="36"/>
    </row>
    <row r="74" spans="6:9" x14ac:dyDescent="0.35">
      <c r="F74" s="36"/>
      <c r="G74" s="36"/>
      <c r="H74" s="36"/>
      <c r="I74" s="36"/>
    </row>
    <row r="75" spans="6:9" x14ac:dyDescent="0.35">
      <c r="F75" s="36"/>
      <c r="G75" s="36"/>
      <c r="H75" s="36"/>
      <c r="I75" s="36"/>
    </row>
    <row r="76" spans="6:9" x14ac:dyDescent="0.35">
      <c r="F76" s="36"/>
      <c r="G76" s="36"/>
      <c r="H76" s="36"/>
      <c r="I76" s="36"/>
    </row>
    <row r="77" spans="6:9" x14ac:dyDescent="0.35">
      <c r="F77" s="36"/>
      <c r="G77" s="36"/>
      <c r="H77" s="36"/>
      <c r="I77" s="36"/>
    </row>
    <row r="78" spans="6:9" x14ac:dyDescent="0.35">
      <c r="F78" s="36"/>
      <c r="G78" s="36"/>
      <c r="H78" s="36"/>
      <c r="I78" s="36"/>
    </row>
    <row r="79" spans="6:9" x14ac:dyDescent="0.35">
      <c r="F79" s="36"/>
      <c r="G79" s="36"/>
      <c r="H79" s="36"/>
      <c r="I79" s="36"/>
    </row>
    <row r="80" spans="6:9" x14ac:dyDescent="0.35">
      <c r="F80" s="36"/>
      <c r="G80" s="36"/>
      <c r="H80" s="36"/>
      <c r="I80" s="36"/>
    </row>
    <row r="81" spans="6:9" x14ac:dyDescent="0.35">
      <c r="F81" s="36"/>
      <c r="G81" s="36"/>
      <c r="H81" s="36"/>
      <c r="I81" s="36"/>
    </row>
    <row r="82" spans="6:9" x14ac:dyDescent="0.35">
      <c r="F82" s="36"/>
      <c r="G82" s="36"/>
      <c r="H82" s="36"/>
      <c r="I82" s="36"/>
    </row>
    <row r="83" spans="6:9" x14ac:dyDescent="0.35">
      <c r="F83" s="36"/>
      <c r="G83" s="36"/>
      <c r="H83" s="36"/>
      <c r="I83" s="36"/>
    </row>
    <row r="84" spans="6:9" x14ac:dyDescent="0.35">
      <c r="F84" s="36"/>
      <c r="G84" s="36"/>
      <c r="H84" s="36"/>
      <c r="I84" s="36"/>
    </row>
    <row r="85" spans="6:9" x14ac:dyDescent="0.35">
      <c r="F85" s="36"/>
      <c r="G85" s="36"/>
      <c r="H85" s="36"/>
      <c r="I85" s="36"/>
    </row>
    <row r="86" spans="6:9" x14ac:dyDescent="0.35">
      <c r="F86" s="36"/>
      <c r="G86" s="36"/>
      <c r="H86" s="36"/>
      <c r="I86" s="36"/>
    </row>
    <row r="87" spans="6:9" x14ac:dyDescent="0.35">
      <c r="F87" s="36"/>
      <c r="G87" s="36"/>
      <c r="H87" s="36"/>
      <c r="I87" s="36"/>
    </row>
    <row r="88" spans="6:9" x14ac:dyDescent="0.35">
      <c r="F88" s="36"/>
      <c r="G88" s="36"/>
      <c r="H88" s="36"/>
      <c r="I88" s="36"/>
    </row>
    <row r="89" spans="6:9" x14ac:dyDescent="0.35">
      <c r="F89" s="36"/>
      <c r="G89" s="36"/>
      <c r="H89" s="36"/>
      <c r="I89" s="36"/>
    </row>
    <row r="90" spans="6:9" x14ac:dyDescent="0.35">
      <c r="F90" s="36"/>
      <c r="G90" s="36"/>
      <c r="H90" s="36"/>
      <c r="I90" s="36"/>
    </row>
    <row r="91" spans="6:9" x14ac:dyDescent="0.35">
      <c r="F91" s="36"/>
      <c r="G91" s="36"/>
      <c r="H91" s="36"/>
      <c r="I91" s="36"/>
    </row>
    <row r="92" spans="6:9" x14ac:dyDescent="0.35">
      <c r="F92" s="36"/>
      <c r="G92" s="36"/>
      <c r="H92" s="36"/>
      <c r="I92" s="36"/>
    </row>
    <row r="93" spans="6:9" x14ac:dyDescent="0.35">
      <c r="F93" s="36"/>
      <c r="G93" s="36"/>
      <c r="H93" s="36"/>
      <c r="I93" s="36"/>
    </row>
    <row r="95" spans="6:9" x14ac:dyDescent="0.35">
      <c r="F95" s="36"/>
      <c r="G95" s="36"/>
      <c r="H95" s="36"/>
      <c r="I95" s="36"/>
    </row>
    <row r="96" spans="6:9" x14ac:dyDescent="0.35">
      <c r="F96" s="36"/>
      <c r="G96" s="36"/>
      <c r="H96" s="36"/>
      <c r="I96" s="36"/>
    </row>
    <row r="97" spans="1:15" x14ac:dyDescent="0.35">
      <c r="F97" s="36"/>
      <c r="G97" s="36"/>
      <c r="H97" s="36"/>
      <c r="I97" s="36"/>
    </row>
    <row r="98" spans="1:15" x14ac:dyDescent="0.35">
      <c r="F98" s="36"/>
      <c r="G98" s="36"/>
      <c r="H98" s="36"/>
      <c r="I98" s="36"/>
    </row>
    <row r="100" spans="1:15" x14ac:dyDescent="0.35">
      <c r="F100" s="36"/>
      <c r="G100" s="36"/>
      <c r="H100" s="36"/>
      <c r="I100" s="36"/>
    </row>
    <row r="101" spans="1:15" x14ac:dyDescent="0.35">
      <c r="F101" s="36"/>
      <c r="G101" s="36"/>
      <c r="H101" s="36"/>
      <c r="I101" s="36"/>
    </row>
    <row r="102" spans="1:15" x14ac:dyDescent="0.35">
      <c r="F102" s="36"/>
      <c r="G102" s="36"/>
      <c r="H102" s="36"/>
      <c r="I102" s="36"/>
    </row>
    <row r="103" spans="1:15" x14ac:dyDescent="0.35">
      <c r="F103" s="36"/>
      <c r="G103" s="36"/>
      <c r="H103" s="36"/>
      <c r="I103" s="36"/>
    </row>
    <row r="104" spans="1:15" s="34" customFormat="1" x14ac:dyDescent="0.35">
      <c r="A104" s="38"/>
      <c r="B104" s="38"/>
      <c r="C104" s="38"/>
      <c r="D104" s="38"/>
      <c r="E104" s="38"/>
      <c r="F104" s="45"/>
      <c r="G104" s="45"/>
      <c r="H104" s="45"/>
      <c r="I104" s="45"/>
      <c r="J104" s="38"/>
      <c r="K104" s="38"/>
      <c r="L104" s="38"/>
      <c r="M104" s="38"/>
      <c r="N104" s="38"/>
      <c r="O104" s="38"/>
    </row>
    <row r="106" spans="1:15" x14ac:dyDescent="0.35">
      <c r="F106" s="36"/>
      <c r="G106" s="36"/>
      <c r="H106" s="36"/>
      <c r="I106" s="36"/>
    </row>
    <row r="107" spans="1:15" x14ac:dyDescent="0.35">
      <c r="F107" s="36"/>
      <c r="G107" s="36"/>
      <c r="H107" s="36"/>
      <c r="I107" s="36"/>
    </row>
    <row r="108" spans="1:15" x14ac:dyDescent="0.35">
      <c r="F108" s="36"/>
      <c r="G108" s="36"/>
      <c r="H108" s="36"/>
      <c r="I108" s="36"/>
    </row>
    <row r="109" spans="1:15" x14ac:dyDescent="0.35">
      <c r="F109" s="36"/>
      <c r="G109" s="36"/>
      <c r="H109" s="36"/>
      <c r="I109" s="36"/>
    </row>
    <row r="110" spans="1:15" x14ac:dyDescent="0.35">
      <c r="F110" s="36"/>
      <c r="G110" s="36"/>
      <c r="H110" s="36"/>
      <c r="I110" s="36"/>
    </row>
    <row r="112" spans="1:15" x14ac:dyDescent="0.35">
      <c r="F112" s="36"/>
      <c r="G112" s="36"/>
      <c r="H112" s="36"/>
      <c r="I112" s="36"/>
    </row>
    <row r="113" spans="6:9" x14ac:dyDescent="0.35">
      <c r="F113" s="36"/>
      <c r="G113" s="36"/>
      <c r="H113" s="36"/>
      <c r="I113" s="36"/>
    </row>
    <row r="114" spans="6:9" x14ac:dyDescent="0.35">
      <c r="F114" s="36"/>
      <c r="G114" s="36"/>
      <c r="H114" s="36"/>
      <c r="I114" s="36"/>
    </row>
    <row r="115" spans="6:9" x14ac:dyDescent="0.35">
      <c r="F115" s="36"/>
      <c r="G115" s="36"/>
      <c r="H115" s="36"/>
      <c r="I115" s="36"/>
    </row>
    <row r="116" spans="6:9" x14ac:dyDescent="0.35">
      <c r="F116" s="36"/>
      <c r="G116" s="36"/>
      <c r="H116" s="36"/>
      <c r="I116" s="36"/>
    </row>
    <row r="118" spans="6:9" x14ac:dyDescent="0.35">
      <c r="F118" s="36"/>
      <c r="G118" s="36"/>
      <c r="H118" s="36"/>
      <c r="I118" s="36"/>
    </row>
    <row r="119" spans="6:9" x14ac:dyDescent="0.35">
      <c r="F119" s="36"/>
      <c r="G119" s="36"/>
      <c r="H119" s="36"/>
      <c r="I119" s="36"/>
    </row>
    <row r="120" spans="6:9" x14ac:dyDescent="0.35">
      <c r="F120" s="36"/>
      <c r="G120" s="36"/>
      <c r="H120" s="36"/>
      <c r="I120" s="36"/>
    </row>
    <row r="121" spans="6:9" x14ac:dyDescent="0.35">
      <c r="F121" s="36"/>
      <c r="G121" s="36"/>
      <c r="H121" s="36"/>
      <c r="I121" s="36"/>
    </row>
    <row r="122" spans="6:9" x14ac:dyDescent="0.35">
      <c r="F122" s="36"/>
      <c r="G122" s="36"/>
      <c r="H122" s="36"/>
      <c r="I122" s="36"/>
    </row>
    <row r="124" spans="6:9" x14ac:dyDescent="0.35">
      <c r="F124" s="36"/>
      <c r="G124" s="36"/>
      <c r="H124" s="36"/>
      <c r="I124" s="36"/>
    </row>
    <row r="125" spans="6:9" x14ac:dyDescent="0.35">
      <c r="F125" s="36"/>
      <c r="G125" s="36"/>
      <c r="H125" s="36"/>
      <c r="I125" s="36"/>
    </row>
    <row r="126" spans="6:9" x14ac:dyDescent="0.35">
      <c r="F126" s="36"/>
      <c r="G126" s="36"/>
      <c r="H126" s="36"/>
      <c r="I126" s="36"/>
    </row>
    <row r="127" spans="6:9" x14ac:dyDescent="0.35">
      <c r="F127" s="36"/>
      <c r="G127" s="36"/>
      <c r="H127" s="36"/>
      <c r="I127" s="36"/>
    </row>
    <row r="128" spans="6:9" x14ac:dyDescent="0.35">
      <c r="F128" s="36"/>
      <c r="G128" s="36"/>
      <c r="H128" s="36"/>
      <c r="I128" s="36"/>
    </row>
    <row r="130" spans="6:9" x14ac:dyDescent="0.35">
      <c r="F130" s="36"/>
      <c r="G130" s="36"/>
      <c r="H130" s="36"/>
      <c r="I130" s="36"/>
    </row>
    <row r="131" spans="6:9" x14ac:dyDescent="0.35">
      <c r="F131" s="36"/>
      <c r="G131" s="36"/>
      <c r="H131" s="36"/>
      <c r="I131" s="36"/>
    </row>
    <row r="132" spans="6:9" x14ac:dyDescent="0.35">
      <c r="F132" s="36"/>
      <c r="G132" s="36"/>
      <c r="H132" s="36"/>
      <c r="I132" s="36"/>
    </row>
    <row r="133" spans="6:9" x14ac:dyDescent="0.35">
      <c r="F133" s="36"/>
      <c r="G133" s="36"/>
      <c r="H133" s="36"/>
      <c r="I133" s="36"/>
    </row>
    <row r="134" spans="6:9" x14ac:dyDescent="0.35">
      <c r="F134" s="36"/>
      <c r="G134" s="36"/>
      <c r="H134" s="36"/>
      <c r="I134" s="36"/>
    </row>
    <row r="136" spans="6:9" x14ac:dyDescent="0.35">
      <c r="F136" s="36"/>
      <c r="G136" s="36"/>
      <c r="H136" s="36"/>
      <c r="I136" s="36"/>
    </row>
    <row r="137" spans="6:9" x14ac:dyDescent="0.35">
      <c r="F137" s="36"/>
      <c r="G137" s="36"/>
      <c r="H137" s="36"/>
      <c r="I137" s="36"/>
    </row>
    <row r="138" spans="6:9" x14ac:dyDescent="0.35">
      <c r="F138" s="36"/>
      <c r="G138" s="36"/>
      <c r="H138" s="36"/>
      <c r="I138" s="36"/>
    </row>
    <row r="139" spans="6:9" x14ac:dyDescent="0.35">
      <c r="F139" s="36"/>
      <c r="G139" s="36"/>
      <c r="H139" s="36"/>
      <c r="I139" s="36"/>
    </row>
    <row r="140" spans="6:9" x14ac:dyDescent="0.35">
      <c r="F140" s="36"/>
      <c r="G140" s="36"/>
      <c r="H140" s="36"/>
      <c r="I140" s="36"/>
    </row>
    <row r="141" spans="6:9" x14ac:dyDescent="0.35">
      <c r="F141" s="36"/>
      <c r="G141" s="36"/>
      <c r="H141" s="36"/>
      <c r="I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M205"/>
  <sheetViews>
    <sheetView zoomScale="90" zoomScaleNormal="90" workbookViewId="0">
      <pane ySplit="1" topLeftCell="A2" activePane="bottomLeft" state="frozen"/>
      <selection pane="bottomLeft"/>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8" width="22.5703125" style="25" customWidth="1"/>
    <col min="9" max="9" width="25.7109375" style="25" customWidth="1"/>
    <col min="10" max="10" width="25.7109375" style="42" customWidth="1"/>
    <col min="11" max="65" width="25.7109375" style="25" customWidth="1"/>
    <col min="66" max="16384" width="15.7109375" style="41"/>
  </cols>
  <sheetData>
    <row r="1" spans="1:65" s="24" customFormat="1" ht="83.25" thickBot="1" x14ac:dyDescent="0.3">
      <c r="A1" s="32" t="s">
        <v>10127</v>
      </c>
      <c r="B1" s="32" t="s">
        <v>10060</v>
      </c>
      <c r="C1" s="32" t="s">
        <v>10061</v>
      </c>
      <c r="D1" s="32" t="s">
        <v>10071</v>
      </c>
      <c r="E1" s="32" t="s">
        <v>10128</v>
      </c>
      <c r="F1" s="32" t="s">
        <v>10584</v>
      </c>
      <c r="G1" s="32" t="s">
        <v>10585</v>
      </c>
      <c r="H1" s="32" t="s">
        <v>10586</v>
      </c>
      <c r="I1" s="32" t="str">
        <f>AO1</f>
        <v>Nova RT | TARIFA LÍQUIDA pós MODICIDADE TARIFÁRIA</v>
      </c>
      <c r="J1" s="32" t="str">
        <f>BM1</f>
        <v>% EF RT &amp; CM | Eficiência Valorização RT + Custos Movimentação:
 (Esforço s/ Tarifa Munícipe)</v>
      </c>
      <c r="K1" s="32" t="s">
        <v>10072</v>
      </c>
      <c r="L1" s="32" t="s">
        <v>10073</v>
      </c>
      <c r="M1" s="32" t="s">
        <v>10074</v>
      </c>
      <c r="N1" s="32" t="s">
        <v>10075</v>
      </c>
      <c r="O1" s="32" t="s">
        <v>10076</v>
      </c>
      <c r="P1" s="32" t="s">
        <v>10077</v>
      </c>
      <c r="Q1" s="32" t="s">
        <v>10078</v>
      </c>
      <c r="R1" s="32" t="s">
        <v>10079</v>
      </c>
      <c r="S1" s="32" t="s">
        <v>10080</v>
      </c>
      <c r="T1" s="32" t="s">
        <v>10081</v>
      </c>
      <c r="U1" s="32" t="s">
        <v>10082</v>
      </c>
      <c r="V1" s="32" t="s">
        <v>10083</v>
      </c>
      <c r="W1" s="32" t="s">
        <v>10084</v>
      </c>
      <c r="X1" s="32" t="s">
        <v>10085</v>
      </c>
      <c r="Y1" s="32" t="s">
        <v>10086</v>
      </c>
      <c r="Z1" s="32" t="s">
        <v>10087</v>
      </c>
      <c r="AA1" s="32" t="s">
        <v>10088</v>
      </c>
      <c r="AB1" s="32" t="s">
        <v>10089</v>
      </c>
      <c r="AC1" s="32" t="s">
        <v>10090</v>
      </c>
      <c r="AD1" s="32" t="s">
        <v>10091</v>
      </c>
      <c r="AE1" s="32" t="s">
        <v>10092</v>
      </c>
      <c r="AF1" s="32" t="s">
        <v>10093</v>
      </c>
      <c r="AG1" s="32" t="s">
        <v>10094</v>
      </c>
      <c r="AH1" s="32" t="s">
        <v>10095</v>
      </c>
      <c r="AI1" s="32" t="s">
        <v>10096</v>
      </c>
      <c r="AJ1" s="32" t="s">
        <v>10097</v>
      </c>
      <c r="AK1" s="32" t="s">
        <v>10098</v>
      </c>
      <c r="AL1" s="32" t="s">
        <v>10099</v>
      </c>
      <c r="AM1" s="32" t="s">
        <v>10100</v>
      </c>
      <c r="AN1" s="32" t="s">
        <v>10101</v>
      </c>
      <c r="AO1" s="32" t="s">
        <v>10102</v>
      </c>
      <c r="AP1" s="32" t="s">
        <v>10103</v>
      </c>
      <c r="AQ1" s="32" t="s">
        <v>10104</v>
      </c>
      <c r="AR1" s="32" t="s">
        <v>10105</v>
      </c>
      <c r="AS1" s="32" t="s">
        <v>10106</v>
      </c>
      <c r="AT1" s="32" t="s">
        <v>10107</v>
      </c>
      <c r="AU1" s="32" t="s">
        <v>10108</v>
      </c>
      <c r="AV1" s="32" t="s">
        <v>10109</v>
      </c>
      <c r="AW1" s="32" t="s">
        <v>10110</v>
      </c>
      <c r="AX1" s="32" t="s">
        <v>10111</v>
      </c>
      <c r="AY1" s="32" t="s">
        <v>10112</v>
      </c>
      <c r="AZ1" s="32" t="s">
        <v>10113</v>
      </c>
      <c r="BA1" s="32" t="s">
        <v>10114</v>
      </c>
      <c r="BB1" s="32" t="s">
        <v>10115</v>
      </c>
      <c r="BC1" s="32" t="s">
        <v>10116</v>
      </c>
      <c r="BD1" s="32" t="s">
        <v>10117</v>
      </c>
      <c r="BE1" s="32" t="s">
        <v>10118</v>
      </c>
      <c r="BF1" s="32" t="s">
        <v>10119</v>
      </c>
      <c r="BG1" s="32" t="s">
        <v>10120</v>
      </c>
      <c r="BH1" s="32" t="s">
        <v>10121</v>
      </c>
      <c r="BI1" s="32" t="s">
        <v>10122</v>
      </c>
      <c r="BJ1" s="32" t="s">
        <v>10123</v>
      </c>
      <c r="BK1" s="32" t="s">
        <v>10124</v>
      </c>
      <c r="BL1" s="32" t="s">
        <v>10125</v>
      </c>
      <c r="BM1" s="32" t="s">
        <v>10126</v>
      </c>
    </row>
    <row r="2" spans="1:65" x14ac:dyDescent="0.35">
      <c r="A2" s="25" t="s">
        <v>10540</v>
      </c>
      <c r="B2" s="25" t="s">
        <v>10520</v>
      </c>
      <c r="C2" s="25" t="s">
        <v>10523</v>
      </c>
      <c r="D2" s="25" t="s">
        <v>10541</v>
      </c>
      <c r="E2" s="25" t="s">
        <v>10542</v>
      </c>
      <c r="F2" s="25">
        <v>659321</v>
      </c>
      <c r="G2" s="25">
        <v>0.89712319853843836</v>
      </c>
      <c r="H2" s="25">
        <v>160</v>
      </c>
      <c r="I2" s="25">
        <v>506.14494972182558</v>
      </c>
      <c r="J2" s="42">
        <v>0.56812156780698142</v>
      </c>
      <c r="K2" s="25">
        <v>35</v>
      </c>
      <c r="L2" s="25">
        <v>390.50456992442491</v>
      </c>
      <c r="M2" s="25">
        <v>45.367348140794775</v>
      </c>
      <c r="N2" s="25">
        <v>234.07097893311607</v>
      </c>
      <c r="O2" s="25">
        <v>39.047603670132972</v>
      </c>
      <c r="P2" s="25">
        <v>90.630234921836859</v>
      </c>
      <c r="Q2" s="25">
        <v>104.39314034114622</v>
      </c>
      <c r="R2" s="25">
        <v>23.249099982531749</v>
      </c>
      <c r="S2" s="25">
        <v>39.116596091173477</v>
      </c>
      <c r="T2" s="25">
        <v>42.02744426744097</v>
      </c>
      <c r="U2" s="25">
        <v>0</v>
      </c>
      <c r="V2" s="25">
        <v>28424.549769330308</v>
      </c>
      <c r="W2" s="25">
        <v>0</v>
      </c>
      <c r="X2" s="25">
        <v>0</v>
      </c>
      <c r="Y2" s="25">
        <v>647.8067780741369</v>
      </c>
      <c r="Z2" s="25">
        <v>0</v>
      </c>
      <c r="AA2" s="25">
        <v>339.87</v>
      </c>
      <c r="AB2" s="25">
        <v>0.71</v>
      </c>
      <c r="AC2" s="25">
        <v>307.22677807413692</v>
      </c>
      <c r="AD2" s="25">
        <v>141.66182835231132</v>
      </c>
      <c r="AE2" s="25">
        <v>-16.863187372212348</v>
      </c>
      <c r="AF2" s="25">
        <v>0</v>
      </c>
      <c r="AG2" s="25">
        <v>0</v>
      </c>
      <c r="AH2" s="25">
        <v>-23.33787223009903</v>
      </c>
      <c r="AI2" s="25">
        <v>-101.46076874999997</v>
      </c>
      <c r="AJ2" s="25">
        <v>0</v>
      </c>
      <c r="AK2" s="25">
        <v>0</v>
      </c>
      <c r="AL2" s="25">
        <v>0</v>
      </c>
      <c r="AM2" s="25">
        <v>0</v>
      </c>
      <c r="AN2" s="25">
        <v>0.46109857103057239</v>
      </c>
      <c r="AO2" s="25">
        <v>506.14494972182558</v>
      </c>
      <c r="AP2" s="25">
        <v>40.201059602311375</v>
      </c>
      <c r="AQ2" s="25">
        <v>16.863187372212348</v>
      </c>
      <c r="AR2" s="25">
        <v>0</v>
      </c>
      <c r="AS2" s="25">
        <v>0</v>
      </c>
      <c r="AT2" s="25">
        <v>23.33787223009903</v>
      </c>
      <c r="AU2" s="25">
        <v>247.91575249306351</v>
      </c>
      <c r="AV2" s="25">
        <v>58.138247985755498</v>
      </c>
      <c r="AW2" s="25">
        <v>58.138247985755498</v>
      </c>
      <c r="AX2" s="25">
        <v>0</v>
      </c>
      <c r="AY2" s="25">
        <v>0</v>
      </c>
      <c r="AZ2" s="25">
        <v>134.59007694571139</v>
      </c>
      <c r="BA2" s="25">
        <v>77.86117468209936</v>
      </c>
      <c r="BB2" s="25">
        <v>23.63704260983835</v>
      </c>
      <c r="BC2" s="25">
        <v>33.091859653773689</v>
      </c>
      <c r="BD2" s="25">
        <v>0</v>
      </c>
      <c r="BE2" s="25">
        <v>55.187427561596607</v>
      </c>
      <c r="BF2" s="25">
        <v>8.6879524867501186</v>
      </c>
      <c r="BG2" s="25">
        <v>1.4901660226239113</v>
      </c>
      <c r="BH2" s="25">
        <v>45.009309052222576</v>
      </c>
      <c r="BI2" s="25">
        <v>0</v>
      </c>
      <c r="BJ2" s="25">
        <v>288.11681209537488</v>
      </c>
      <c r="BK2" s="25">
        <v>429.7786404476862</v>
      </c>
      <c r="BL2" s="25">
        <v>0.93595963273800364</v>
      </c>
      <c r="BM2" s="25">
        <v>0.56812156780698142</v>
      </c>
    </row>
    <row r="3" spans="1:65" x14ac:dyDescent="0.35">
      <c r="A3" s="25" t="s">
        <v>10540</v>
      </c>
      <c r="B3" s="25" t="s">
        <v>10520</v>
      </c>
      <c r="C3" s="25" t="s">
        <v>10523</v>
      </c>
      <c r="D3" s="25" t="s">
        <v>10543</v>
      </c>
      <c r="E3" s="25" t="s">
        <v>10544</v>
      </c>
      <c r="F3" s="25">
        <v>659321</v>
      </c>
      <c r="G3" s="25">
        <v>0.89712319853843836</v>
      </c>
      <c r="H3" s="25">
        <v>160</v>
      </c>
      <c r="I3" s="25">
        <v>567.51618105823422</v>
      </c>
      <c r="J3" s="42">
        <v>0.32091999457076403</v>
      </c>
      <c r="K3" s="25">
        <v>35</v>
      </c>
      <c r="L3" s="25">
        <v>390.50456992442491</v>
      </c>
      <c r="M3" s="25">
        <v>45.367348140794775</v>
      </c>
      <c r="N3" s="25">
        <v>234.07097893311607</v>
      </c>
      <c r="O3" s="25">
        <v>39.047603670132972</v>
      </c>
      <c r="P3" s="25">
        <v>90.630234921836859</v>
      </c>
      <c r="Q3" s="25">
        <v>104.39314034114622</v>
      </c>
      <c r="R3" s="25">
        <v>23.249099982531749</v>
      </c>
      <c r="S3" s="25">
        <v>39.116596091173477</v>
      </c>
      <c r="T3" s="25">
        <v>42.02744426744097</v>
      </c>
      <c r="U3" s="25">
        <v>0</v>
      </c>
      <c r="V3" s="25">
        <v>0</v>
      </c>
      <c r="W3" s="25">
        <v>7106.1374423325769</v>
      </c>
      <c r="X3" s="25">
        <v>0</v>
      </c>
      <c r="Y3" s="25">
        <v>647.8067780741369</v>
      </c>
      <c r="Z3" s="25">
        <v>0</v>
      </c>
      <c r="AA3" s="25">
        <v>339.87</v>
      </c>
      <c r="AB3" s="25">
        <v>0.71</v>
      </c>
      <c r="AC3" s="25">
        <v>307.22677807413692</v>
      </c>
      <c r="AD3" s="25">
        <v>80.290597015902677</v>
      </c>
      <c r="AE3" s="25">
        <v>18.953601922153702</v>
      </c>
      <c r="AF3" s="25">
        <v>-2.8535227846726419</v>
      </c>
      <c r="AG3" s="25">
        <v>29.560991483193188</v>
      </c>
      <c r="AH3" s="25">
        <v>0</v>
      </c>
      <c r="AI3" s="25">
        <v>-101.46076874999997</v>
      </c>
      <c r="AJ3" s="25">
        <v>0</v>
      </c>
      <c r="AK3" s="25">
        <v>-24.49089888657695</v>
      </c>
      <c r="AL3" s="25">
        <v>0</v>
      </c>
      <c r="AM3" s="25">
        <v>0</v>
      </c>
      <c r="AN3" s="25">
        <v>0.26133983996840193</v>
      </c>
      <c r="AO3" s="25">
        <v>567.51618105823422</v>
      </c>
      <c r="AP3" s="25">
        <v>0</v>
      </c>
      <c r="AQ3" s="25">
        <v>0</v>
      </c>
      <c r="AR3" s="25">
        <v>0</v>
      </c>
      <c r="AS3" s="25">
        <v>0</v>
      </c>
      <c r="AT3" s="25">
        <v>0</v>
      </c>
      <c r="AU3" s="25">
        <v>244.06347080226348</v>
      </c>
      <c r="AV3" s="25">
        <v>58.138247985755498</v>
      </c>
      <c r="AW3" s="25">
        <v>58.138247985755498</v>
      </c>
      <c r="AX3" s="25">
        <v>0</v>
      </c>
      <c r="AY3" s="25">
        <v>0</v>
      </c>
      <c r="AZ3" s="25">
        <v>134.59007694571139</v>
      </c>
      <c r="BA3" s="25">
        <v>77.86117468209936</v>
      </c>
      <c r="BB3" s="25">
        <v>23.63704260983835</v>
      </c>
      <c r="BC3" s="25">
        <v>33.091859653773689</v>
      </c>
      <c r="BD3" s="25">
        <v>0</v>
      </c>
      <c r="BE3" s="25">
        <v>51.335145870796595</v>
      </c>
      <c r="BF3" s="25">
        <v>7.4634075424212707</v>
      </c>
      <c r="BG3" s="25">
        <v>1.4901660226239113</v>
      </c>
      <c r="BH3" s="25">
        <v>42.381572305751412</v>
      </c>
      <c r="BI3" s="25">
        <v>0</v>
      </c>
      <c r="BJ3" s="25">
        <v>244.06347080226348</v>
      </c>
      <c r="BK3" s="25">
        <v>324.35406781816619</v>
      </c>
      <c r="BL3" s="25">
        <v>0.59281059706351547</v>
      </c>
      <c r="BM3" s="25">
        <v>0.32091999457076403</v>
      </c>
    </row>
    <row r="4" spans="1:65" x14ac:dyDescent="0.35">
      <c r="A4" s="25" t="s">
        <v>10540</v>
      </c>
      <c r="B4" s="25" t="s">
        <v>10520</v>
      </c>
      <c r="C4" s="25" t="s">
        <v>10523</v>
      </c>
      <c r="D4" s="25" t="s">
        <v>10545</v>
      </c>
      <c r="E4" s="25" t="s">
        <v>10546</v>
      </c>
      <c r="F4" s="25">
        <v>659321</v>
      </c>
      <c r="G4" s="25">
        <v>0.89712319853843836</v>
      </c>
      <c r="H4" s="25">
        <v>160</v>
      </c>
      <c r="I4" s="25">
        <v>540.8087123597137</v>
      </c>
      <c r="J4" s="42">
        <v>0.39120884209058743</v>
      </c>
      <c r="K4" s="25">
        <v>35</v>
      </c>
      <c r="L4" s="25">
        <v>390.50456992442491</v>
      </c>
      <c r="M4" s="25">
        <v>45.367348140794775</v>
      </c>
      <c r="N4" s="25">
        <v>234.07097893311607</v>
      </c>
      <c r="O4" s="25">
        <v>39.047603670132972</v>
      </c>
      <c r="P4" s="25">
        <v>90.630234921836859</v>
      </c>
      <c r="Q4" s="25">
        <v>104.39314034114622</v>
      </c>
      <c r="R4" s="25">
        <v>23.249099982531749</v>
      </c>
      <c r="S4" s="25">
        <v>39.116596091173477</v>
      </c>
      <c r="T4" s="25">
        <v>42.02744426744097</v>
      </c>
      <c r="U4" s="25">
        <v>0</v>
      </c>
      <c r="V4" s="25">
        <v>0</v>
      </c>
      <c r="W4" s="25">
        <v>0</v>
      </c>
      <c r="X4" s="25">
        <v>7106137.442332577</v>
      </c>
      <c r="Y4" s="25">
        <v>647.8067780741369</v>
      </c>
      <c r="Z4" s="25">
        <v>0</v>
      </c>
      <c r="AA4" s="25">
        <v>339.87</v>
      </c>
      <c r="AB4" s="25">
        <v>0.71</v>
      </c>
      <c r="AC4" s="25">
        <v>307.22677807413692</v>
      </c>
      <c r="AD4" s="25">
        <v>106.99806571442321</v>
      </c>
      <c r="AE4" s="25">
        <v>18.953601922153702</v>
      </c>
      <c r="AF4" s="25">
        <v>0</v>
      </c>
      <c r="AG4" s="25">
        <v>0</v>
      </c>
      <c r="AH4" s="25">
        <v>0</v>
      </c>
      <c r="AI4" s="25">
        <v>-101.46076874999997</v>
      </c>
      <c r="AJ4" s="25">
        <v>0</v>
      </c>
      <c r="AK4" s="25">
        <v>-24.49089888657695</v>
      </c>
      <c r="AL4" s="25">
        <v>0</v>
      </c>
      <c r="AM4" s="25">
        <v>0</v>
      </c>
      <c r="AN4" s="25">
        <v>0.3482706370360838</v>
      </c>
      <c r="AO4" s="25">
        <v>540.8087123597137</v>
      </c>
      <c r="AP4" s="25">
        <v>0</v>
      </c>
      <c r="AQ4" s="25">
        <v>0</v>
      </c>
      <c r="AR4" s="25">
        <v>0</v>
      </c>
      <c r="AS4" s="25">
        <v>0</v>
      </c>
      <c r="AT4" s="25">
        <v>0</v>
      </c>
      <c r="AU4" s="25">
        <v>246.79786251445884</v>
      </c>
      <c r="AV4" s="25">
        <v>58.138247985755498</v>
      </c>
      <c r="AW4" s="25">
        <v>58.138247985755498</v>
      </c>
      <c r="AX4" s="25">
        <v>0</v>
      </c>
      <c r="AY4" s="25">
        <v>0</v>
      </c>
      <c r="AZ4" s="25">
        <v>134.59007694571139</v>
      </c>
      <c r="BA4" s="25">
        <v>77.86117468209936</v>
      </c>
      <c r="BB4" s="25">
        <v>23.63704260983835</v>
      </c>
      <c r="BC4" s="25">
        <v>33.091859653773689</v>
      </c>
      <c r="BD4" s="25">
        <v>0</v>
      </c>
      <c r="BE4" s="25">
        <v>54.069537582991963</v>
      </c>
      <c r="BF4" s="25">
        <v>7.4634075424212707</v>
      </c>
      <c r="BG4" s="25">
        <v>1.4901660226239113</v>
      </c>
      <c r="BH4" s="25">
        <v>45.11596401794678</v>
      </c>
      <c r="BI4" s="25">
        <v>0</v>
      </c>
      <c r="BJ4" s="25">
        <v>246.79786251445884</v>
      </c>
      <c r="BK4" s="25">
        <v>353.79592822888208</v>
      </c>
      <c r="BL4" s="25">
        <v>0.68864163300144166</v>
      </c>
      <c r="BM4" s="25">
        <v>0.39120884209058743</v>
      </c>
    </row>
    <row r="5" spans="1:65" x14ac:dyDescent="0.35">
      <c r="A5" s="25" t="s">
        <v>10540</v>
      </c>
      <c r="B5" s="25" t="s">
        <v>10520</v>
      </c>
      <c r="C5" s="25" t="s">
        <v>10523</v>
      </c>
      <c r="D5" s="25" t="s">
        <v>10547</v>
      </c>
      <c r="E5" s="25" t="s">
        <v>10548</v>
      </c>
      <c r="F5" s="25">
        <v>659321</v>
      </c>
      <c r="G5" s="25">
        <v>0.89712319853843836</v>
      </c>
      <c r="H5" s="25">
        <v>160</v>
      </c>
      <c r="I5" s="25">
        <v>525.47529237597541</v>
      </c>
      <c r="J5" s="42">
        <v>0.3887905434128594</v>
      </c>
      <c r="K5" s="25">
        <v>35</v>
      </c>
      <c r="L5" s="25">
        <v>283.0790417251369</v>
      </c>
      <c r="M5" s="25">
        <v>37.607152677801636</v>
      </c>
      <c r="N5" s="25">
        <v>234.07097893311607</v>
      </c>
      <c r="O5" s="25">
        <v>28.309714547065742</v>
      </c>
      <c r="P5" s="25">
        <v>94.465195322932288</v>
      </c>
      <c r="Q5" s="25">
        <v>111.29606906311798</v>
      </c>
      <c r="R5" s="25">
        <v>23.249099982531749</v>
      </c>
      <c r="S5" s="25">
        <v>46.019524813145274</v>
      </c>
      <c r="T5" s="25">
        <v>42.02744426744097</v>
      </c>
      <c r="U5" s="25">
        <v>0</v>
      </c>
      <c r="V5" s="25">
        <v>0</v>
      </c>
      <c r="W5" s="25">
        <v>0</v>
      </c>
      <c r="X5" s="25">
        <v>0</v>
      </c>
      <c r="Y5" s="25">
        <v>611.06227177818766</v>
      </c>
      <c r="Z5" s="25">
        <v>0</v>
      </c>
      <c r="AA5" s="25">
        <v>339.87</v>
      </c>
      <c r="AB5" s="25">
        <v>0.71</v>
      </c>
      <c r="AC5" s="25">
        <v>270.48227177818768</v>
      </c>
      <c r="AD5" s="25">
        <v>85.586979402212251</v>
      </c>
      <c r="AE5" s="25">
        <v>15.873789347787627</v>
      </c>
      <c r="AF5" s="25">
        <v>0</v>
      </c>
      <c r="AG5" s="25">
        <v>0</v>
      </c>
      <c r="AH5" s="25">
        <v>0</v>
      </c>
      <c r="AI5" s="25">
        <v>-101.46076874999997</v>
      </c>
      <c r="AJ5" s="25">
        <v>0</v>
      </c>
      <c r="AK5" s="25">
        <v>0</v>
      </c>
      <c r="AL5" s="25">
        <v>0</v>
      </c>
      <c r="AM5" s="25">
        <v>0</v>
      </c>
      <c r="AN5" s="25">
        <v>0.3164236193357578</v>
      </c>
      <c r="AO5" s="25">
        <v>525.47529237597541</v>
      </c>
      <c r="AP5" s="25">
        <v>0</v>
      </c>
      <c r="AQ5" s="25">
        <v>0</v>
      </c>
      <c r="AR5" s="25">
        <v>0</v>
      </c>
      <c r="AS5" s="25">
        <v>0</v>
      </c>
      <c r="AT5" s="25">
        <v>0</v>
      </c>
      <c r="AU5" s="25">
        <v>224.19511684886206</v>
      </c>
      <c r="AV5" s="25">
        <v>55.72160741575405</v>
      </c>
      <c r="AW5" s="25">
        <v>55.72160741575405</v>
      </c>
      <c r="AX5" s="25">
        <v>0</v>
      </c>
      <c r="AY5" s="25">
        <v>0</v>
      </c>
      <c r="AZ5" s="25">
        <v>116.71398012140588</v>
      </c>
      <c r="BA5" s="25">
        <v>77.86117468209936</v>
      </c>
      <c r="BB5" s="25">
        <v>16.18866893304439</v>
      </c>
      <c r="BC5" s="25">
        <v>22.664136506262142</v>
      </c>
      <c r="BD5" s="25">
        <v>0</v>
      </c>
      <c r="BE5" s="25">
        <v>51.759529311702117</v>
      </c>
      <c r="BF5" s="25">
        <v>7.1214188290344236</v>
      </c>
      <c r="BG5" s="25">
        <v>1.4901660226239113</v>
      </c>
      <c r="BH5" s="25">
        <v>43.147944460043782</v>
      </c>
      <c r="BI5" s="25">
        <v>0</v>
      </c>
      <c r="BJ5" s="25">
        <v>224.19511684886206</v>
      </c>
      <c r="BK5" s="25">
        <v>309.78209625107434</v>
      </c>
      <c r="BL5" s="25">
        <v>0.75531687577818496</v>
      </c>
      <c r="BM5" s="25">
        <v>0.3887905434128594</v>
      </c>
    </row>
    <row r="6" spans="1:65" x14ac:dyDescent="0.35">
      <c r="A6" s="25" t="s">
        <v>10540</v>
      </c>
      <c r="B6" s="25" t="s">
        <v>10520</v>
      </c>
      <c r="C6" s="25" t="s">
        <v>10523</v>
      </c>
      <c r="D6" s="25" t="s">
        <v>10549</v>
      </c>
      <c r="E6" s="25" t="s">
        <v>10550</v>
      </c>
      <c r="F6" s="25">
        <v>659321</v>
      </c>
      <c r="G6" s="25">
        <v>0.89712319853843836</v>
      </c>
      <c r="H6" s="25">
        <v>160</v>
      </c>
      <c r="I6" s="25">
        <v>587.44677497859846</v>
      </c>
      <c r="J6" s="42">
        <v>0.28076956487782057</v>
      </c>
      <c r="K6" s="25">
        <v>35</v>
      </c>
      <c r="L6" s="25">
        <v>427.86023612698216</v>
      </c>
      <c r="M6" s="25">
        <v>45.711934960266348</v>
      </c>
      <c r="N6" s="25">
        <v>234.07097893311607</v>
      </c>
      <c r="O6" s="25">
        <v>47.872781788848236</v>
      </c>
      <c r="P6" s="25">
        <v>81.882709850382639</v>
      </c>
      <c r="Q6" s="25">
        <v>104.31548729388514</v>
      </c>
      <c r="R6" s="25">
        <v>23.249099982531749</v>
      </c>
      <c r="S6" s="25">
        <v>0</v>
      </c>
      <c r="T6" s="25">
        <v>81.066387311353409</v>
      </c>
      <c r="U6" s="25">
        <v>0</v>
      </c>
      <c r="V6" s="25">
        <v>0</v>
      </c>
      <c r="W6" s="25">
        <v>0</v>
      </c>
      <c r="X6" s="25">
        <v>0</v>
      </c>
      <c r="Y6" s="25">
        <v>674.17058550360593</v>
      </c>
      <c r="Z6" s="25">
        <v>0</v>
      </c>
      <c r="AA6" s="25">
        <v>339.87</v>
      </c>
      <c r="AB6" s="25">
        <v>0.71</v>
      </c>
      <c r="AC6" s="25">
        <v>333.59058550360589</v>
      </c>
      <c r="AD6" s="25">
        <v>86.72381052500748</v>
      </c>
      <c r="AE6" s="25">
        <v>14.736958224992456</v>
      </c>
      <c r="AF6" s="25">
        <v>0</v>
      </c>
      <c r="AG6" s="25">
        <v>0</v>
      </c>
      <c r="AH6" s="25">
        <v>0</v>
      </c>
      <c r="AI6" s="25">
        <v>-101.46076874999997</v>
      </c>
      <c r="AJ6" s="25">
        <v>0</v>
      </c>
      <c r="AK6" s="25">
        <v>0</v>
      </c>
      <c r="AL6" s="25">
        <v>0</v>
      </c>
      <c r="AM6" s="25">
        <v>0</v>
      </c>
      <c r="AN6" s="25">
        <v>0.25997079741949147</v>
      </c>
      <c r="AO6" s="25">
        <v>587.44677497859846</v>
      </c>
      <c r="AP6" s="25">
        <v>0</v>
      </c>
      <c r="AQ6" s="25">
        <v>0</v>
      </c>
      <c r="AR6" s="25">
        <v>0</v>
      </c>
      <c r="AS6" s="25">
        <v>0</v>
      </c>
      <c r="AT6" s="25">
        <v>0</v>
      </c>
      <c r="AU6" s="25">
        <v>246.80395037821847</v>
      </c>
      <c r="AV6" s="25">
        <v>63.846453430885617</v>
      </c>
      <c r="AW6" s="25">
        <v>63.846453430885617</v>
      </c>
      <c r="AX6" s="25">
        <v>0</v>
      </c>
      <c r="AY6" s="25">
        <v>0</v>
      </c>
      <c r="AZ6" s="25">
        <v>119.98296201355525</v>
      </c>
      <c r="BA6" s="25">
        <v>77.86117468209936</v>
      </c>
      <c r="BB6" s="25">
        <v>17.550744721439951</v>
      </c>
      <c r="BC6" s="25">
        <v>24.571042610015933</v>
      </c>
      <c r="BD6" s="25">
        <v>0</v>
      </c>
      <c r="BE6" s="25">
        <v>62.974534933777598</v>
      </c>
      <c r="BF6" s="25">
        <v>9.9075829005868581</v>
      </c>
      <c r="BG6" s="25">
        <v>1.4901660226239113</v>
      </c>
      <c r="BH6" s="25">
        <v>51.576786010566828</v>
      </c>
      <c r="BI6" s="25">
        <v>0</v>
      </c>
      <c r="BJ6" s="25">
        <v>246.80395037821847</v>
      </c>
      <c r="BK6" s="25">
        <v>333.52776090322595</v>
      </c>
      <c r="BL6" s="25">
        <v>0.49442994666837564</v>
      </c>
      <c r="BM6" s="25">
        <v>0.28076956487782057</v>
      </c>
    </row>
    <row r="7" spans="1:65" x14ac:dyDescent="0.35">
      <c r="A7" s="25" t="s">
        <v>10540</v>
      </c>
      <c r="B7" s="25" t="s">
        <v>10520</v>
      </c>
      <c r="C7" s="25" t="s">
        <v>10523</v>
      </c>
      <c r="D7" s="25" t="s">
        <v>10551</v>
      </c>
      <c r="E7" s="25" t="s">
        <v>10552</v>
      </c>
      <c r="F7" s="25">
        <v>659321</v>
      </c>
      <c r="G7" s="25">
        <v>0.89712319853843836</v>
      </c>
      <c r="H7" s="25">
        <v>160</v>
      </c>
      <c r="I7" s="25">
        <v>674.26003233800941</v>
      </c>
      <c r="J7" s="42">
        <v>0.44153522705038067</v>
      </c>
      <c r="K7" s="25">
        <v>35</v>
      </c>
      <c r="L7" s="25">
        <v>999.66468245388273</v>
      </c>
      <c r="M7" s="25">
        <v>73.924861524098262</v>
      </c>
      <c r="N7" s="25">
        <v>234.07097893311607</v>
      </c>
      <c r="O7" s="25">
        <v>171.05901376333463</v>
      </c>
      <c r="P7" s="25">
        <v>43.08076367264001</v>
      </c>
      <c r="Q7" s="25">
        <v>19.931201497141448</v>
      </c>
      <c r="R7" s="25">
        <v>19.931201497141448</v>
      </c>
      <c r="S7" s="25">
        <v>0</v>
      </c>
      <c r="T7" s="25">
        <v>0</v>
      </c>
      <c r="U7" s="25">
        <v>148417.13137784431</v>
      </c>
      <c r="V7" s="25">
        <v>0</v>
      </c>
      <c r="W7" s="25">
        <v>0</v>
      </c>
      <c r="X7" s="25">
        <v>0</v>
      </c>
      <c r="Y7" s="25">
        <v>985.19546908350435</v>
      </c>
      <c r="Z7" s="25">
        <v>0</v>
      </c>
      <c r="AA7" s="25">
        <v>339.87</v>
      </c>
      <c r="AB7" s="25">
        <v>0.71</v>
      </c>
      <c r="AC7" s="25">
        <v>644.61546908350431</v>
      </c>
      <c r="AD7" s="25">
        <v>310.93543674549494</v>
      </c>
      <c r="AE7" s="25">
        <v>-37.366470314849707</v>
      </c>
      <c r="AF7" s="25">
        <v>0</v>
      </c>
      <c r="AG7" s="25">
        <v>0</v>
      </c>
      <c r="AH7" s="25">
        <v>-49.526707649811918</v>
      </c>
      <c r="AI7" s="25">
        <v>-123.00035822944248</v>
      </c>
      <c r="AJ7" s="25">
        <v>-101.04190055139094</v>
      </c>
      <c r="AK7" s="25">
        <v>0</v>
      </c>
      <c r="AL7" s="25">
        <v>0</v>
      </c>
      <c r="AM7" s="25">
        <v>0</v>
      </c>
      <c r="AN7" s="25">
        <v>0.48235801289034219</v>
      </c>
      <c r="AO7" s="25">
        <v>674.26003233800941</v>
      </c>
      <c r="AP7" s="25">
        <v>86.893177964661618</v>
      </c>
      <c r="AQ7" s="25">
        <v>37.366470314849707</v>
      </c>
      <c r="AR7" s="25">
        <v>0</v>
      </c>
      <c r="AS7" s="25">
        <v>0</v>
      </c>
      <c r="AT7" s="25">
        <v>49.526707649811918</v>
      </c>
      <c r="AU7" s="25">
        <v>379.49641084270775</v>
      </c>
      <c r="AV7" s="25">
        <v>95.915077849257656</v>
      </c>
      <c r="AW7" s="25">
        <v>95.915077849257656</v>
      </c>
      <c r="AX7" s="25">
        <v>0</v>
      </c>
      <c r="AY7" s="25">
        <v>0</v>
      </c>
      <c r="AZ7" s="25">
        <v>145.89533948663723</v>
      </c>
      <c r="BA7" s="25">
        <v>83.71898420723484</v>
      </c>
      <c r="BB7" s="25">
        <v>25.906814699750992</v>
      </c>
      <c r="BC7" s="25">
        <v>36.269540579651384</v>
      </c>
      <c r="BD7" s="25">
        <v>0</v>
      </c>
      <c r="BE7" s="25">
        <v>137.68599350681282</v>
      </c>
      <c r="BF7" s="25">
        <v>16.469387894914334</v>
      </c>
      <c r="BG7" s="25">
        <v>1.6022772097078437</v>
      </c>
      <c r="BH7" s="25">
        <v>119.61432840219064</v>
      </c>
      <c r="BI7" s="25">
        <v>0</v>
      </c>
      <c r="BJ7" s="25">
        <v>466.38958880736936</v>
      </c>
      <c r="BK7" s="25">
        <v>777.3250255528643</v>
      </c>
      <c r="BL7" s="25">
        <v>0.46184054021017346</v>
      </c>
      <c r="BM7" s="25">
        <v>0.44153522705038067</v>
      </c>
    </row>
    <row r="8" spans="1:65" x14ac:dyDescent="0.35">
      <c r="A8" s="25" t="s">
        <v>10540</v>
      </c>
      <c r="B8" s="25" t="s">
        <v>10520</v>
      </c>
      <c r="C8" s="25" t="s">
        <v>10523</v>
      </c>
      <c r="D8" s="25" t="s">
        <v>10553</v>
      </c>
      <c r="E8" s="25" t="s">
        <v>10554</v>
      </c>
      <c r="F8" s="25">
        <v>659321</v>
      </c>
      <c r="G8" s="25">
        <v>0.89712319853843836</v>
      </c>
      <c r="H8" s="25">
        <v>160</v>
      </c>
      <c r="I8" s="25">
        <v>1537.2131154039914</v>
      </c>
      <c r="J8" s="42">
        <v>-9.7974367139689836E-2</v>
      </c>
      <c r="K8" s="25">
        <v>35</v>
      </c>
      <c r="L8" s="25">
        <v>599.75040208719577</v>
      </c>
      <c r="M8" s="25">
        <v>55.331096052593942</v>
      </c>
      <c r="N8" s="25">
        <v>234.07097893311607</v>
      </c>
      <c r="O8" s="25">
        <v>171.05901376333463</v>
      </c>
      <c r="P8" s="25">
        <v>43.08076367264001</v>
      </c>
      <c r="Q8" s="25">
        <v>19.931201497141448</v>
      </c>
      <c r="R8" s="25">
        <v>19.931201497141448</v>
      </c>
      <c r="S8" s="25">
        <v>0</v>
      </c>
      <c r="T8" s="25">
        <v>0</v>
      </c>
      <c r="U8" s="25">
        <v>148417.13137784431</v>
      </c>
      <c r="V8" s="25">
        <v>0</v>
      </c>
      <c r="W8" s="25">
        <v>0</v>
      </c>
      <c r="X8" s="25">
        <v>0</v>
      </c>
      <c r="Y8" s="25">
        <v>1873.7987954257135</v>
      </c>
      <c r="Z8" s="25">
        <v>0</v>
      </c>
      <c r="AA8" s="25">
        <v>339.87</v>
      </c>
      <c r="AB8" s="25">
        <v>0.71</v>
      </c>
      <c r="AC8" s="25">
        <v>1533.2187954257136</v>
      </c>
      <c r="AD8" s="25">
        <v>336.58568002172206</v>
      </c>
      <c r="AE8" s="25">
        <v>-41.543389648985482</v>
      </c>
      <c r="AF8" s="25">
        <v>0</v>
      </c>
      <c r="AG8" s="25">
        <v>0</v>
      </c>
      <c r="AH8" s="25">
        <v>-54.772994097101297</v>
      </c>
      <c r="AI8" s="25">
        <v>-123.00035822944248</v>
      </c>
      <c r="AJ8" s="25">
        <v>-117.26893804619294</v>
      </c>
      <c r="AK8" s="25">
        <v>0</v>
      </c>
      <c r="AL8" s="25">
        <v>0</v>
      </c>
      <c r="AM8" s="25">
        <v>0</v>
      </c>
      <c r="AN8" s="25">
        <v>0.21952879851584761</v>
      </c>
      <c r="AO8" s="25">
        <v>1537.2131154039914</v>
      </c>
      <c r="AP8" s="25">
        <v>96.316383746086785</v>
      </c>
      <c r="AQ8" s="25">
        <v>41.543389648985482</v>
      </c>
      <c r="AR8" s="25">
        <v>0</v>
      </c>
      <c r="AS8" s="25">
        <v>0</v>
      </c>
      <c r="AT8" s="25">
        <v>54.772994097101297</v>
      </c>
      <c r="AU8" s="25">
        <v>784.70924951736765</v>
      </c>
      <c r="AV8" s="25">
        <v>95.915077849257656</v>
      </c>
      <c r="AW8" s="25">
        <v>95.915077849257656</v>
      </c>
      <c r="AX8" s="25">
        <v>0</v>
      </c>
      <c r="AY8" s="25">
        <v>0</v>
      </c>
      <c r="AZ8" s="25">
        <v>145.89533948663723</v>
      </c>
      <c r="BA8" s="25">
        <v>83.71898420723484</v>
      </c>
      <c r="BB8" s="25">
        <v>25.906814699750992</v>
      </c>
      <c r="BC8" s="25">
        <v>36.269540579651384</v>
      </c>
      <c r="BD8" s="25">
        <v>0</v>
      </c>
      <c r="BE8" s="25">
        <v>542.89883218147281</v>
      </c>
      <c r="BF8" s="25">
        <v>58.221018736189798</v>
      </c>
      <c r="BG8" s="25">
        <v>1.6022772097078437</v>
      </c>
      <c r="BH8" s="25">
        <v>483.07553623557521</v>
      </c>
      <c r="BI8" s="25">
        <v>0</v>
      </c>
      <c r="BJ8" s="25">
        <v>881.02563326345444</v>
      </c>
      <c r="BK8" s="25">
        <v>1217.6113132851765</v>
      </c>
      <c r="BL8" s="25">
        <v>-9.822960857893695E-2</v>
      </c>
      <c r="BM8" s="25">
        <v>-9.7974367139689836E-2</v>
      </c>
    </row>
    <row r="9" spans="1:65" x14ac:dyDescent="0.35">
      <c r="A9" s="25" t="s">
        <v>10540</v>
      </c>
      <c r="B9" s="25" t="s">
        <v>10520</v>
      </c>
      <c r="C9" s="25" t="s">
        <v>10555</v>
      </c>
      <c r="D9" s="25" t="s">
        <v>9782</v>
      </c>
      <c r="E9" s="25" t="s">
        <v>10556</v>
      </c>
      <c r="F9" s="25">
        <v>659321</v>
      </c>
      <c r="G9" s="25">
        <v>0.89712319853843836</v>
      </c>
      <c r="H9" s="25">
        <v>160</v>
      </c>
      <c r="I9" s="68">
        <v>506.14494972182558</v>
      </c>
      <c r="J9" s="69">
        <v>0.56812156780698142</v>
      </c>
      <c r="K9" s="25">
        <v>35</v>
      </c>
      <c r="L9" s="25">
        <v>390.50456992442491</v>
      </c>
      <c r="M9" s="25">
        <v>45.367348140794775</v>
      </c>
      <c r="N9" s="25">
        <v>234.07097893311607</v>
      </c>
      <c r="O9" s="25">
        <v>39.047603670132972</v>
      </c>
      <c r="P9" s="25">
        <v>90.630234921836859</v>
      </c>
      <c r="Q9" s="25">
        <v>104.39314034114622</v>
      </c>
      <c r="R9" s="25">
        <v>23.249099982531749</v>
      </c>
      <c r="S9" s="25">
        <v>39.116596091173477</v>
      </c>
      <c r="T9" s="25">
        <v>42.02744426744097</v>
      </c>
      <c r="U9" s="25">
        <v>0</v>
      </c>
      <c r="V9" s="25">
        <v>28424.549769330308</v>
      </c>
      <c r="W9" s="25">
        <v>0</v>
      </c>
      <c r="X9" s="25">
        <v>0</v>
      </c>
      <c r="Y9" s="25">
        <v>647.8067780741369</v>
      </c>
      <c r="Z9" s="25">
        <v>0</v>
      </c>
      <c r="AA9" s="25">
        <v>339.87</v>
      </c>
      <c r="AB9" s="25">
        <v>0.71</v>
      </c>
      <c r="AC9" s="25">
        <v>307.22677807413692</v>
      </c>
      <c r="AD9" s="25">
        <v>141.66182835231132</v>
      </c>
      <c r="AE9" s="25">
        <v>-16.863187372212348</v>
      </c>
      <c r="AF9" s="25">
        <v>0</v>
      </c>
      <c r="AG9" s="25">
        <v>0</v>
      </c>
      <c r="AH9" s="25">
        <v>-23.33787223009903</v>
      </c>
      <c r="AI9" s="25">
        <v>-101.46076874999997</v>
      </c>
      <c r="AJ9" s="25">
        <v>0</v>
      </c>
      <c r="AK9" s="25">
        <v>0</v>
      </c>
      <c r="AL9" s="25">
        <v>0</v>
      </c>
      <c r="AM9" s="25">
        <v>0</v>
      </c>
      <c r="AN9" s="25">
        <v>0.46109857103057239</v>
      </c>
      <c r="AO9" s="25">
        <v>506.14494972182558</v>
      </c>
      <c r="AP9" s="25">
        <v>40.201059602311375</v>
      </c>
      <c r="AQ9" s="25">
        <v>16.863187372212348</v>
      </c>
      <c r="AR9" s="25">
        <v>0</v>
      </c>
      <c r="AS9" s="25">
        <v>0</v>
      </c>
      <c r="AT9" s="25">
        <v>23.33787223009903</v>
      </c>
      <c r="AU9" s="25">
        <v>247.91575249306351</v>
      </c>
      <c r="AV9" s="25">
        <v>58.138247985755498</v>
      </c>
      <c r="AW9" s="25">
        <v>58.138247985755498</v>
      </c>
      <c r="AX9" s="25">
        <v>0</v>
      </c>
      <c r="AY9" s="25">
        <v>0</v>
      </c>
      <c r="AZ9" s="25">
        <v>134.59007694571139</v>
      </c>
      <c r="BA9" s="25">
        <v>77.86117468209936</v>
      </c>
      <c r="BB9" s="25">
        <v>23.63704260983835</v>
      </c>
      <c r="BC9" s="25">
        <v>33.091859653773689</v>
      </c>
      <c r="BD9" s="25">
        <v>0</v>
      </c>
      <c r="BE9" s="25">
        <v>55.187427561596607</v>
      </c>
      <c r="BF9" s="25">
        <v>8.6879524867501186</v>
      </c>
      <c r="BG9" s="25">
        <v>1.4901660226239113</v>
      </c>
      <c r="BH9" s="25">
        <v>45.009309052222576</v>
      </c>
      <c r="BI9" s="25">
        <v>0</v>
      </c>
      <c r="BJ9" s="25">
        <v>288.11681209537488</v>
      </c>
      <c r="BK9" s="25">
        <v>429.7786404476862</v>
      </c>
      <c r="BL9" s="25">
        <v>0.93595963273800364</v>
      </c>
      <c r="BM9" s="25">
        <v>0.56812156780698142</v>
      </c>
    </row>
    <row r="10" spans="1:65" x14ac:dyDescent="0.35">
      <c r="A10" s="25" t="s">
        <v>10540</v>
      </c>
      <c r="B10" s="25" t="s">
        <v>10557</v>
      </c>
      <c r="C10" s="25" t="s">
        <v>9782</v>
      </c>
      <c r="D10" s="25" t="s">
        <v>9782</v>
      </c>
      <c r="E10" s="25" t="s">
        <v>10194</v>
      </c>
      <c r="F10" s="25">
        <f>F9</f>
        <v>659321</v>
      </c>
      <c r="G10" s="25">
        <f>G9</f>
        <v>0.89712319853843836</v>
      </c>
      <c r="H10" s="25">
        <f>(H9*N9)/(N9)</f>
        <v>160</v>
      </c>
      <c r="I10" s="25">
        <f>(I9*N9)/(N9)</f>
        <v>506.14494972182558</v>
      </c>
      <c r="J10" s="42">
        <f>(J9*N9)/(N9)</f>
        <v>0.56812156780698142</v>
      </c>
      <c r="K10" s="25">
        <f>K9</f>
        <v>35</v>
      </c>
      <c r="L10" s="25">
        <f>L9</f>
        <v>390.50456992442491</v>
      </c>
      <c r="M10" s="25">
        <f>M9</f>
        <v>45.367348140794775</v>
      </c>
      <c r="N10" s="25">
        <f>N9</f>
        <v>234.07097893311607</v>
      </c>
      <c r="O10" s="25">
        <f>O9</f>
        <v>39.047603670132972</v>
      </c>
      <c r="P10" s="25">
        <f>P9</f>
        <v>90.630234921836859</v>
      </c>
      <c r="Q10" s="25">
        <f>Q9</f>
        <v>104.39314034114622</v>
      </c>
      <c r="R10" s="25">
        <f>R9</f>
        <v>23.249099982531749</v>
      </c>
      <c r="S10" s="25">
        <f>S9</f>
        <v>39.116596091173477</v>
      </c>
      <c r="T10" s="25">
        <f>T9</f>
        <v>42.02744426744097</v>
      </c>
      <c r="U10" s="25">
        <f>U9</f>
        <v>0</v>
      </c>
      <c r="V10" s="25">
        <f>V9</f>
        <v>28424.549769330308</v>
      </c>
      <c r="W10" s="25">
        <f>W9</f>
        <v>0</v>
      </c>
      <c r="X10" s="25">
        <f>(X9*N9)/(N9)</f>
        <v>0</v>
      </c>
      <c r="Y10" s="25">
        <f>(Y9*N9)/(N9)</f>
        <v>647.8067780741369</v>
      </c>
      <c r="Z10" s="25">
        <f>(Z9*N9)/(N9)</f>
        <v>0</v>
      </c>
      <c r="AA10" s="25">
        <f>(AA9*N9)/(N9)</f>
        <v>339.87</v>
      </c>
      <c r="AB10" s="25">
        <f>(AB9*N9)/(N9)</f>
        <v>0.71</v>
      </c>
      <c r="AC10" s="25">
        <f>(AC9*N9)/(N9)</f>
        <v>307.22677807413692</v>
      </c>
      <c r="AD10" s="25">
        <f>(AD9*N9)/(N9)</f>
        <v>141.66182835231132</v>
      </c>
      <c r="AE10" s="25">
        <f>(AE9*N9)/(N9)</f>
        <v>-16.863187372212348</v>
      </c>
      <c r="AF10" s="25">
        <f>(AF9*N9)/(N9)</f>
        <v>0</v>
      </c>
      <c r="AG10" s="25">
        <f>(AG9*N9)/(N9)</f>
        <v>0</v>
      </c>
      <c r="AH10" s="25">
        <f>(AH9*N9)/(N9)</f>
        <v>-23.33787223009903</v>
      </c>
      <c r="AI10" s="25">
        <f>(AI9*N9)/(N9)</f>
        <v>-101.46076874999997</v>
      </c>
      <c r="AJ10" s="25">
        <f>(AJ9*N9)/(N9)</f>
        <v>0</v>
      </c>
      <c r="AK10" s="25">
        <f>(AK9*N9)/(N9)</f>
        <v>0</v>
      </c>
      <c r="AL10" s="25">
        <f>(AL9*N9)/(N9)</f>
        <v>0</v>
      </c>
      <c r="AM10" s="25">
        <f>(AM9*N9)/(N9)</f>
        <v>0</v>
      </c>
      <c r="AN10" s="25">
        <f>(AN9*N9)/(N9)</f>
        <v>0.46109857103057239</v>
      </c>
      <c r="AO10" s="25">
        <f>(AO9*N9)/(N9)</f>
        <v>506.14494972182558</v>
      </c>
      <c r="AP10" s="25">
        <f>(AP9*N9)/(N9)</f>
        <v>40.201059602311368</v>
      </c>
      <c r="AQ10" s="25">
        <f>(AQ9*N9)/(N9)</f>
        <v>16.863187372212348</v>
      </c>
      <c r="AR10" s="25">
        <f>(AR9*N9)/(N9)</f>
        <v>0</v>
      </c>
      <c r="AS10" s="25">
        <f>(AS9*N9)/(N9)</f>
        <v>0</v>
      </c>
      <c r="AT10" s="25">
        <f>(AT9*N9)/(N9)</f>
        <v>23.33787223009903</v>
      </c>
      <c r="AU10" s="25">
        <f>(AU9*N9)/(N9)</f>
        <v>247.91575249306351</v>
      </c>
      <c r="AV10" s="25">
        <f>(AV9*N9)/(N9)</f>
        <v>58.138247985755498</v>
      </c>
      <c r="AW10" s="25">
        <f>(AW9*N9)/(N9)</f>
        <v>58.138247985755498</v>
      </c>
      <c r="AX10" s="25">
        <f>(AX9*N9)/(N9)</f>
        <v>0</v>
      </c>
      <c r="AY10" s="25">
        <f>(AY9*N9)/(N9)</f>
        <v>0</v>
      </c>
      <c r="AZ10" s="25">
        <f>(AZ9*N9)/(N9)</f>
        <v>134.59007694571139</v>
      </c>
      <c r="BA10" s="25">
        <f>(BA9*N9)/(N9)</f>
        <v>77.861174682099374</v>
      </c>
      <c r="BB10" s="25">
        <f>(BB9*N9)/(N9)</f>
        <v>23.637042609838353</v>
      </c>
      <c r="BC10" s="25">
        <f>(BC9*N9)/(N9)</f>
        <v>33.091859653773689</v>
      </c>
      <c r="BD10" s="25">
        <f>(BD9*N9)/(N9)</f>
        <v>0</v>
      </c>
      <c r="BE10" s="25">
        <f>(BE9*N9)/(N9)</f>
        <v>55.187427561596607</v>
      </c>
      <c r="BF10" s="25">
        <f>(BF9*N9)/(N9)</f>
        <v>8.6879524867501186</v>
      </c>
      <c r="BG10" s="25">
        <f>(BG9*N9)/(N9)</f>
        <v>1.4901660226239113</v>
      </c>
      <c r="BH10" s="25">
        <f>(BH9*N9)/(N9)</f>
        <v>45.009309052222584</v>
      </c>
      <c r="BI10" s="25">
        <f>(BI9*N9)/(N9)</f>
        <v>0</v>
      </c>
      <c r="BJ10" s="25">
        <f>(BJ9*N9)/(N9)</f>
        <v>288.11681209537488</v>
      </c>
      <c r="BK10" s="25">
        <f>(BK9*N9)/(N9)</f>
        <v>429.77864044768626</v>
      </c>
      <c r="BL10" s="25">
        <f>(BL9*N9)/(N9)</f>
        <v>0.93595963273800364</v>
      </c>
      <c r="BM10" s="25">
        <f>(BM9*N9)/(N9)</f>
        <v>0.56812156780698142</v>
      </c>
    </row>
    <row r="11" spans="1:65" x14ac:dyDescent="0.35">
      <c r="A11" s="25" t="s">
        <v>10558</v>
      </c>
      <c r="B11" s="25" t="s">
        <v>10520</v>
      </c>
      <c r="C11" s="25" t="s">
        <v>10523</v>
      </c>
      <c r="D11" s="25" t="s">
        <v>10541</v>
      </c>
      <c r="E11" s="25" t="s">
        <v>10559</v>
      </c>
      <c r="F11" s="25">
        <v>659321</v>
      </c>
      <c r="G11" s="25">
        <v>0.89712319853843836</v>
      </c>
      <c r="H11" s="25">
        <v>160</v>
      </c>
      <c r="I11" s="25">
        <v>486.78748467182561</v>
      </c>
      <c r="J11" s="42">
        <v>0.63216912796276181</v>
      </c>
      <c r="K11" s="25">
        <v>35</v>
      </c>
      <c r="L11" s="25">
        <v>390.50456992442491</v>
      </c>
      <c r="M11" s="25">
        <v>45.367348140794775</v>
      </c>
      <c r="N11" s="25">
        <v>234.07097893311607</v>
      </c>
      <c r="O11" s="25">
        <v>39.047603670132972</v>
      </c>
      <c r="P11" s="25">
        <v>90.630234921836859</v>
      </c>
      <c r="Q11" s="25">
        <v>104.39314034114622</v>
      </c>
      <c r="R11" s="25">
        <v>23.249099982531749</v>
      </c>
      <c r="S11" s="25">
        <v>39.116596091173477</v>
      </c>
      <c r="T11" s="25">
        <v>42.02744426744097</v>
      </c>
      <c r="U11" s="25">
        <v>0</v>
      </c>
      <c r="V11" s="25">
        <v>28424.549769330308</v>
      </c>
      <c r="W11" s="25">
        <v>0</v>
      </c>
      <c r="X11" s="25">
        <v>0</v>
      </c>
      <c r="Y11" s="25">
        <v>647.8067780741369</v>
      </c>
      <c r="Z11" s="25">
        <v>0</v>
      </c>
      <c r="AA11" s="25">
        <v>339.87</v>
      </c>
      <c r="AB11" s="25">
        <v>0.71</v>
      </c>
      <c r="AC11" s="25">
        <v>307.22677807413692</v>
      </c>
      <c r="AD11" s="25">
        <v>161.01929340231129</v>
      </c>
      <c r="AE11" s="25">
        <v>-16.863187372212348</v>
      </c>
      <c r="AF11" s="25">
        <v>0</v>
      </c>
      <c r="AG11" s="25">
        <v>0</v>
      </c>
      <c r="AH11" s="25">
        <v>-23.33787223009903</v>
      </c>
      <c r="AI11" s="25">
        <v>-101.46076874999997</v>
      </c>
      <c r="AJ11" s="25">
        <v>0</v>
      </c>
      <c r="AK11" s="25">
        <v>0</v>
      </c>
      <c r="AL11" s="25">
        <v>0</v>
      </c>
      <c r="AM11" s="25">
        <v>-19.357465049999991</v>
      </c>
      <c r="AN11" s="25">
        <v>0.52410566035834194</v>
      </c>
      <c r="AO11" s="25">
        <v>486.78748467182561</v>
      </c>
      <c r="AP11" s="25">
        <v>40.201059602311375</v>
      </c>
      <c r="AQ11" s="25">
        <v>16.863187372212348</v>
      </c>
      <c r="AR11" s="25">
        <v>0</v>
      </c>
      <c r="AS11" s="25">
        <v>0</v>
      </c>
      <c r="AT11" s="25">
        <v>23.33787223009903</v>
      </c>
      <c r="AU11" s="25">
        <v>248.73844475768848</v>
      </c>
      <c r="AV11" s="25">
        <v>58.138247985755498</v>
      </c>
      <c r="AW11" s="25">
        <v>58.138247985755498</v>
      </c>
      <c r="AX11" s="25">
        <v>0</v>
      </c>
      <c r="AY11" s="25">
        <v>0</v>
      </c>
      <c r="AZ11" s="25">
        <v>134.59007694571139</v>
      </c>
      <c r="BA11" s="25">
        <v>77.86117468209936</v>
      </c>
      <c r="BB11" s="25">
        <v>23.63704260983835</v>
      </c>
      <c r="BC11" s="25">
        <v>33.091859653773689</v>
      </c>
      <c r="BD11" s="25">
        <v>0</v>
      </c>
      <c r="BE11" s="25">
        <v>56.010119826221604</v>
      </c>
      <c r="BF11" s="25">
        <v>7.7200792342501199</v>
      </c>
      <c r="BG11" s="25">
        <v>1.4901660226239113</v>
      </c>
      <c r="BH11" s="25">
        <v>46.799874569347573</v>
      </c>
      <c r="BI11" s="25">
        <v>0</v>
      </c>
      <c r="BJ11" s="25">
        <v>288.93950435999989</v>
      </c>
      <c r="BK11" s="25">
        <v>449.95879776231118</v>
      </c>
      <c r="BL11" s="25">
        <v>1.0016445233622033</v>
      </c>
      <c r="BM11" s="25">
        <v>0.63216912796276181</v>
      </c>
    </row>
    <row r="12" spans="1:65" x14ac:dyDescent="0.35">
      <c r="A12" s="25" t="s">
        <v>10558</v>
      </c>
      <c r="B12" s="25" t="s">
        <v>10520</v>
      </c>
      <c r="C12" s="25" t="s">
        <v>10523</v>
      </c>
      <c r="D12" s="25" t="s">
        <v>10543</v>
      </c>
      <c r="E12" s="25" t="s">
        <v>10560</v>
      </c>
      <c r="F12" s="25">
        <v>659321</v>
      </c>
      <c r="G12" s="25">
        <v>0.89712319853843836</v>
      </c>
      <c r="H12" s="25">
        <v>160</v>
      </c>
      <c r="I12" s="25">
        <v>482.03623532955328</v>
      </c>
      <c r="J12" s="42">
        <v>0.56637018892248214</v>
      </c>
      <c r="K12" s="25">
        <v>35</v>
      </c>
      <c r="L12" s="25">
        <v>390.50456992442491</v>
      </c>
      <c r="M12" s="25">
        <v>45.367348140794775</v>
      </c>
      <c r="N12" s="25">
        <v>234.07097893311607</v>
      </c>
      <c r="O12" s="25">
        <v>39.047603670132972</v>
      </c>
      <c r="P12" s="25">
        <v>90.630234921836859</v>
      </c>
      <c r="Q12" s="25">
        <v>104.39314034114622</v>
      </c>
      <c r="R12" s="25">
        <v>23.249099982531749</v>
      </c>
      <c r="S12" s="25">
        <v>39.116596091173477</v>
      </c>
      <c r="T12" s="25">
        <v>42.02744426744097</v>
      </c>
      <c r="U12" s="25">
        <v>0</v>
      </c>
      <c r="V12" s="25">
        <v>0</v>
      </c>
      <c r="W12" s="25">
        <v>7106.1374423325769</v>
      </c>
      <c r="X12" s="25">
        <v>0</v>
      </c>
      <c r="Y12" s="25">
        <v>647.8067780741369</v>
      </c>
      <c r="Z12" s="25">
        <v>0</v>
      </c>
      <c r="AA12" s="25">
        <v>339.87</v>
      </c>
      <c r="AB12" s="25">
        <v>0.71</v>
      </c>
      <c r="AC12" s="25">
        <v>307.22677807413692</v>
      </c>
      <c r="AD12" s="25">
        <v>165.77054274458362</v>
      </c>
      <c r="AE12" s="25">
        <v>18.953601922153702</v>
      </c>
      <c r="AF12" s="25">
        <v>-2.8535227846726419</v>
      </c>
      <c r="AG12" s="25">
        <v>-5.8554186148467222</v>
      </c>
      <c r="AH12" s="25">
        <v>0</v>
      </c>
      <c r="AI12" s="25">
        <v>-101.46076874999997</v>
      </c>
      <c r="AJ12" s="25">
        <v>0</v>
      </c>
      <c r="AK12" s="25">
        <v>-55.196969467217961</v>
      </c>
      <c r="AL12" s="25">
        <v>0</v>
      </c>
      <c r="AM12" s="25">
        <v>-19.357465049999991</v>
      </c>
      <c r="AN12" s="25">
        <v>0.53957061875830858</v>
      </c>
      <c r="AO12" s="25">
        <v>482.03623532955328</v>
      </c>
      <c r="AP12" s="25">
        <v>0</v>
      </c>
      <c r="AQ12" s="25">
        <v>0</v>
      </c>
      <c r="AR12" s="25">
        <v>0</v>
      </c>
      <c r="AS12" s="25">
        <v>0</v>
      </c>
      <c r="AT12" s="25">
        <v>0</v>
      </c>
      <c r="AU12" s="25">
        <v>249.46718900063442</v>
      </c>
      <c r="AV12" s="25">
        <v>58.138247985755498</v>
      </c>
      <c r="AW12" s="25">
        <v>58.138247985755498</v>
      </c>
      <c r="AX12" s="25">
        <v>0</v>
      </c>
      <c r="AY12" s="25">
        <v>0</v>
      </c>
      <c r="AZ12" s="25">
        <v>134.59007694571139</v>
      </c>
      <c r="BA12" s="25">
        <v>77.86117468209936</v>
      </c>
      <c r="BB12" s="25">
        <v>23.63704260983835</v>
      </c>
      <c r="BC12" s="25">
        <v>33.091859653773689</v>
      </c>
      <c r="BD12" s="25">
        <v>0</v>
      </c>
      <c r="BE12" s="25">
        <v>56.738864069167526</v>
      </c>
      <c r="BF12" s="25">
        <v>4.9602307608892211</v>
      </c>
      <c r="BG12" s="25">
        <v>1.4901660226239113</v>
      </c>
      <c r="BH12" s="25">
        <v>50.288467285654392</v>
      </c>
      <c r="BI12" s="25">
        <v>0</v>
      </c>
      <c r="BJ12" s="25">
        <v>249.46718900063442</v>
      </c>
      <c r="BK12" s="25">
        <v>415.23773174521807</v>
      </c>
      <c r="BL12" s="25">
        <v>0.88863007118865422</v>
      </c>
      <c r="BM12" s="25">
        <v>0.56637018892248214</v>
      </c>
    </row>
    <row r="13" spans="1:65" x14ac:dyDescent="0.35">
      <c r="A13" s="25" t="s">
        <v>10558</v>
      </c>
      <c r="B13" s="25" t="s">
        <v>10520</v>
      </c>
      <c r="C13" s="25" t="s">
        <v>10523</v>
      </c>
      <c r="D13" s="25" t="s">
        <v>10545</v>
      </c>
      <c r="E13" s="25" t="s">
        <v>10561</v>
      </c>
      <c r="F13" s="25">
        <v>659321</v>
      </c>
      <c r="G13" s="25">
        <v>0.89712319853843836</v>
      </c>
      <c r="H13" s="25">
        <v>160</v>
      </c>
      <c r="I13" s="25">
        <v>490.74517672907268</v>
      </c>
      <c r="J13" s="42">
        <v>0.53746913583076028</v>
      </c>
      <c r="K13" s="25">
        <v>35</v>
      </c>
      <c r="L13" s="25">
        <v>390.50456992442491</v>
      </c>
      <c r="M13" s="25">
        <v>45.367348140794775</v>
      </c>
      <c r="N13" s="25">
        <v>234.07097893311607</v>
      </c>
      <c r="O13" s="25">
        <v>39.047603670132972</v>
      </c>
      <c r="P13" s="25">
        <v>90.630234921836859</v>
      </c>
      <c r="Q13" s="25">
        <v>104.39314034114622</v>
      </c>
      <c r="R13" s="25">
        <v>23.249099982531749</v>
      </c>
      <c r="S13" s="25">
        <v>39.116596091173477</v>
      </c>
      <c r="T13" s="25">
        <v>42.02744426744097</v>
      </c>
      <c r="U13" s="25">
        <v>0</v>
      </c>
      <c r="V13" s="25">
        <v>0</v>
      </c>
      <c r="W13" s="25">
        <v>0</v>
      </c>
      <c r="X13" s="25">
        <v>7106137.442332577</v>
      </c>
      <c r="Y13" s="25">
        <v>647.8067780741369</v>
      </c>
      <c r="Z13" s="25">
        <v>0</v>
      </c>
      <c r="AA13" s="25">
        <v>339.87</v>
      </c>
      <c r="AB13" s="25">
        <v>0.71</v>
      </c>
      <c r="AC13" s="25">
        <v>307.22677807413692</v>
      </c>
      <c r="AD13" s="25">
        <v>157.06160134506422</v>
      </c>
      <c r="AE13" s="25">
        <v>18.953601922153702</v>
      </c>
      <c r="AF13" s="25">
        <v>0</v>
      </c>
      <c r="AG13" s="25">
        <v>0</v>
      </c>
      <c r="AH13" s="25">
        <v>0</v>
      </c>
      <c r="AI13" s="25">
        <v>-101.46076874999997</v>
      </c>
      <c r="AJ13" s="25">
        <v>0</v>
      </c>
      <c r="AK13" s="25">
        <v>-55.196969467217961</v>
      </c>
      <c r="AL13" s="25">
        <v>0</v>
      </c>
      <c r="AM13" s="25">
        <v>-19.357465049999991</v>
      </c>
      <c r="AN13" s="25">
        <v>0.51122367109277067</v>
      </c>
      <c r="AO13" s="25">
        <v>490.74517672907268</v>
      </c>
      <c r="AP13" s="25">
        <v>0</v>
      </c>
      <c r="AQ13" s="25">
        <v>0</v>
      </c>
      <c r="AR13" s="25">
        <v>0</v>
      </c>
      <c r="AS13" s="25">
        <v>0</v>
      </c>
      <c r="AT13" s="25">
        <v>0</v>
      </c>
      <c r="AU13" s="25">
        <v>248.9255627787611</v>
      </c>
      <c r="AV13" s="25">
        <v>58.138247985755498</v>
      </c>
      <c r="AW13" s="25">
        <v>58.138247985755498</v>
      </c>
      <c r="AX13" s="25">
        <v>0</v>
      </c>
      <c r="AY13" s="25">
        <v>0</v>
      </c>
      <c r="AZ13" s="25">
        <v>134.59007694571139</v>
      </c>
      <c r="BA13" s="25">
        <v>77.86117468209936</v>
      </c>
      <c r="BB13" s="25">
        <v>23.63704260983835</v>
      </c>
      <c r="BC13" s="25">
        <v>33.091859653773689</v>
      </c>
      <c r="BD13" s="25">
        <v>0</v>
      </c>
      <c r="BE13" s="25">
        <v>56.197237847294211</v>
      </c>
      <c r="BF13" s="25">
        <v>4.9602307608892211</v>
      </c>
      <c r="BG13" s="25">
        <v>1.4901660226239113</v>
      </c>
      <c r="BH13" s="25">
        <v>49.746841063781076</v>
      </c>
      <c r="BI13" s="25">
        <v>0</v>
      </c>
      <c r="BJ13" s="25">
        <v>248.9255627787611</v>
      </c>
      <c r="BK13" s="25">
        <v>405.98716412382532</v>
      </c>
      <c r="BL13" s="25">
        <v>0.85852017100553768</v>
      </c>
      <c r="BM13" s="25">
        <v>0.53746913583076028</v>
      </c>
    </row>
    <row r="14" spans="1:65" x14ac:dyDescent="0.35">
      <c r="A14" s="25" t="s">
        <v>10558</v>
      </c>
      <c r="B14" s="25" t="s">
        <v>10520</v>
      </c>
      <c r="C14" s="25" t="s">
        <v>10523</v>
      </c>
      <c r="D14" s="25" t="s">
        <v>10547</v>
      </c>
      <c r="E14" s="25" t="s">
        <v>10562</v>
      </c>
      <c r="F14" s="25">
        <v>659321</v>
      </c>
      <c r="G14" s="25">
        <v>0.89712319853843836</v>
      </c>
      <c r="H14" s="25">
        <v>160</v>
      </c>
      <c r="I14" s="25">
        <v>506.11782732597544</v>
      </c>
      <c r="J14" s="42">
        <v>0.44353304639263513</v>
      </c>
      <c r="K14" s="25">
        <v>35</v>
      </c>
      <c r="L14" s="25">
        <v>283.0790417251369</v>
      </c>
      <c r="M14" s="25">
        <v>37.607152677801636</v>
      </c>
      <c r="N14" s="25">
        <v>234.07097893311607</v>
      </c>
      <c r="O14" s="25">
        <v>28.309714547065742</v>
      </c>
      <c r="P14" s="25">
        <v>94.465195322932288</v>
      </c>
      <c r="Q14" s="25">
        <v>111.29606906311798</v>
      </c>
      <c r="R14" s="25">
        <v>23.249099982531749</v>
      </c>
      <c r="S14" s="25">
        <v>46.019524813145274</v>
      </c>
      <c r="T14" s="25">
        <v>42.02744426744097</v>
      </c>
      <c r="U14" s="25">
        <v>0</v>
      </c>
      <c r="V14" s="25">
        <v>0</v>
      </c>
      <c r="W14" s="25">
        <v>0</v>
      </c>
      <c r="X14" s="25">
        <v>0</v>
      </c>
      <c r="Y14" s="25">
        <v>611.06227177818766</v>
      </c>
      <c r="Z14" s="25">
        <v>0</v>
      </c>
      <c r="AA14" s="25">
        <v>339.87</v>
      </c>
      <c r="AB14" s="25">
        <v>0.71</v>
      </c>
      <c r="AC14" s="25">
        <v>270.48227177818768</v>
      </c>
      <c r="AD14" s="25">
        <v>104.94444445221222</v>
      </c>
      <c r="AE14" s="25">
        <v>15.873789347787627</v>
      </c>
      <c r="AF14" s="25">
        <v>0</v>
      </c>
      <c r="AG14" s="25">
        <v>0</v>
      </c>
      <c r="AH14" s="25">
        <v>0</v>
      </c>
      <c r="AI14" s="25">
        <v>-101.46076874999997</v>
      </c>
      <c r="AJ14" s="25">
        <v>0</v>
      </c>
      <c r="AK14" s="25">
        <v>0</v>
      </c>
      <c r="AL14" s="25">
        <v>0</v>
      </c>
      <c r="AM14" s="25">
        <v>-19.357465049999991</v>
      </c>
      <c r="AN14" s="25">
        <v>0.38799010287178159</v>
      </c>
      <c r="AO14" s="25">
        <v>506.11782732597544</v>
      </c>
      <c r="AP14" s="25">
        <v>0</v>
      </c>
      <c r="AQ14" s="25">
        <v>0</v>
      </c>
      <c r="AR14" s="25">
        <v>0</v>
      </c>
      <c r="AS14" s="25">
        <v>0</v>
      </c>
      <c r="AT14" s="25">
        <v>0</v>
      </c>
      <c r="AU14" s="25">
        <v>225.01780911348703</v>
      </c>
      <c r="AV14" s="25">
        <v>55.72160741575405</v>
      </c>
      <c r="AW14" s="25">
        <v>55.72160741575405</v>
      </c>
      <c r="AX14" s="25">
        <v>0</v>
      </c>
      <c r="AY14" s="25">
        <v>0</v>
      </c>
      <c r="AZ14" s="25">
        <v>116.71398012140588</v>
      </c>
      <c r="BA14" s="25">
        <v>77.86117468209936</v>
      </c>
      <c r="BB14" s="25">
        <v>16.18866893304439</v>
      </c>
      <c r="BC14" s="25">
        <v>22.664136506262142</v>
      </c>
      <c r="BD14" s="25">
        <v>0</v>
      </c>
      <c r="BE14" s="25">
        <v>52.582221576327115</v>
      </c>
      <c r="BF14" s="25">
        <v>6.1535455765344249</v>
      </c>
      <c r="BG14" s="25">
        <v>1.4901660226239113</v>
      </c>
      <c r="BH14" s="25">
        <v>44.938509977168778</v>
      </c>
      <c r="BI14" s="25">
        <v>0</v>
      </c>
      <c r="BJ14" s="25">
        <v>225.01780911348703</v>
      </c>
      <c r="BK14" s="25">
        <v>329.96225356569926</v>
      </c>
      <c r="BL14" s="25">
        <v>0.82992493486448959</v>
      </c>
      <c r="BM14" s="25">
        <v>0.44353304639263513</v>
      </c>
    </row>
    <row r="15" spans="1:65" x14ac:dyDescent="0.35">
      <c r="A15" s="25" t="s">
        <v>10558</v>
      </c>
      <c r="B15" s="25" t="s">
        <v>10520</v>
      </c>
      <c r="C15" s="25" t="s">
        <v>10523</v>
      </c>
      <c r="D15" s="25" t="s">
        <v>10549</v>
      </c>
      <c r="E15" s="25" t="s">
        <v>10563</v>
      </c>
      <c r="F15" s="25">
        <v>659321</v>
      </c>
      <c r="G15" s="25">
        <v>0.89712319853843836</v>
      </c>
      <c r="H15" s="25">
        <v>160</v>
      </c>
      <c r="I15" s="25">
        <v>550.10832182109846</v>
      </c>
      <c r="J15" s="42">
        <v>0.37058612773106214</v>
      </c>
      <c r="K15" s="25">
        <v>35</v>
      </c>
      <c r="L15" s="25">
        <v>427.86023612698216</v>
      </c>
      <c r="M15" s="25">
        <v>45.711934960266348</v>
      </c>
      <c r="N15" s="25">
        <v>234.07097893311607</v>
      </c>
      <c r="O15" s="25">
        <v>47.872781788848236</v>
      </c>
      <c r="P15" s="25">
        <v>81.882709850382639</v>
      </c>
      <c r="Q15" s="25">
        <v>104.31548729388514</v>
      </c>
      <c r="R15" s="25">
        <v>23.249099982531749</v>
      </c>
      <c r="S15" s="25">
        <v>0</v>
      </c>
      <c r="T15" s="25">
        <v>81.066387311353409</v>
      </c>
      <c r="U15" s="25">
        <v>0</v>
      </c>
      <c r="V15" s="25">
        <v>0</v>
      </c>
      <c r="W15" s="25">
        <v>0</v>
      </c>
      <c r="X15" s="25">
        <v>0</v>
      </c>
      <c r="Y15" s="25">
        <v>674.17058550360593</v>
      </c>
      <c r="Z15" s="25">
        <v>0</v>
      </c>
      <c r="AA15" s="25">
        <v>339.87</v>
      </c>
      <c r="AB15" s="25">
        <v>0.71</v>
      </c>
      <c r="AC15" s="25">
        <v>333.59058550360589</v>
      </c>
      <c r="AD15" s="25">
        <v>124.06226368250748</v>
      </c>
      <c r="AE15" s="25">
        <v>14.736958224992456</v>
      </c>
      <c r="AF15" s="25">
        <v>0</v>
      </c>
      <c r="AG15" s="25">
        <v>0</v>
      </c>
      <c r="AH15" s="25">
        <v>0</v>
      </c>
      <c r="AI15" s="25">
        <v>-101.46076874999997</v>
      </c>
      <c r="AJ15" s="25">
        <v>0</v>
      </c>
      <c r="AK15" s="25">
        <v>0</v>
      </c>
      <c r="AL15" s="25">
        <v>0</v>
      </c>
      <c r="AM15" s="25">
        <v>-37.338453157499991</v>
      </c>
      <c r="AN15" s="25">
        <v>0.37189977497481397</v>
      </c>
      <c r="AO15" s="25">
        <v>550.10832182109846</v>
      </c>
      <c r="AP15" s="25">
        <v>0</v>
      </c>
      <c r="AQ15" s="25">
        <v>0</v>
      </c>
      <c r="AR15" s="25">
        <v>0</v>
      </c>
      <c r="AS15" s="25">
        <v>0</v>
      </c>
      <c r="AT15" s="25">
        <v>0</v>
      </c>
      <c r="AU15" s="25">
        <v>248.39083463741224</v>
      </c>
      <c r="AV15" s="25">
        <v>63.846453430885617</v>
      </c>
      <c r="AW15" s="25">
        <v>63.846453430885617</v>
      </c>
      <c r="AX15" s="25">
        <v>0</v>
      </c>
      <c r="AY15" s="25">
        <v>0</v>
      </c>
      <c r="AZ15" s="25">
        <v>119.98296201355525</v>
      </c>
      <c r="BA15" s="25">
        <v>77.86117468209936</v>
      </c>
      <c r="BB15" s="25">
        <v>17.550744721439951</v>
      </c>
      <c r="BC15" s="25">
        <v>24.571042610015933</v>
      </c>
      <c r="BD15" s="25">
        <v>0</v>
      </c>
      <c r="BE15" s="25">
        <v>64.561419192971343</v>
      </c>
      <c r="BF15" s="25">
        <v>8.0406602427118585</v>
      </c>
      <c r="BG15" s="25">
        <v>1.4901660226239113</v>
      </c>
      <c r="BH15" s="25">
        <v>55.030592927635574</v>
      </c>
      <c r="BI15" s="25">
        <v>0</v>
      </c>
      <c r="BJ15" s="25">
        <v>248.39083463741224</v>
      </c>
      <c r="BK15" s="25">
        <v>372.45309831991972</v>
      </c>
      <c r="BL15" s="25">
        <v>0.61111590576979935</v>
      </c>
      <c r="BM15" s="25">
        <v>0.37058612773106214</v>
      </c>
    </row>
    <row r="16" spans="1:65" x14ac:dyDescent="0.35">
      <c r="A16" s="25" t="s">
        <v>10558</v>
      </c>
      <c r="B16" s="25" t="s">
        <v>10520</v>
      </c>
      <c r="C16" s="25" t="s">
        <v>10523</v>
      </c>
      <c r="D16" s="25" t="s">
        <v>10551</v>
      </c>
      <c r="E16" s="25" t="s">
        <v>10564</v>
      </c>
      <c r="F16" s="25">
        <v>659321</v>
      </c>
      <c r="G16" s="25">
        <v>0.89712319853843836</v>
      </c>
      <c r="H16" s="25">
        <v>160</v>
      </c>
      <c r="I16" s="25">
        <v>610.32004733947349</v>
      </c>
      <c r="J16" s="42">
        <v>0.59700970403756815</v>
      </c>
      <c r="K16" s="25">
        <v>35</v>
      </c>
      <c r="L16" s="25">
        <v>999.66468245388273</v>
      </c>
      <c r="M16" s="25">
        <v>73.924861524098262</v>
      </c>
      <c r="N16" s="25">
        <v>234.07097893311607</v>
      </c>
      <c r="O16" s="25">
        <v>171.05901376333463</v>
      </c>
      <c r="P16" s="25">
        <v>43.08076367264001</v>
      </c>
      <c r="Q16" s="25">
        <v>19.931201497141448</v>
      </c>
      <c r="R16" s="25">
        <v>19.931201497141448</v>
      </c>
      <c r="S16" s="25">
        <v>0</v>
      </c>
      <c r="T16" s="25">
        <v>0</v>
      </c>
      <c r="U16" s="25">
        <v>148417.13137784431</v>
      </c>
      <c r="V16" s="25">
        <v>0</v>
      </c>
      <c r="W16" s="25">
        <v>0</v>
      </c>
      <c r="X16" s="25">
        <v>0</v>
      </c>
      <c r="Y16" s="25">
        <v>985.19546908350435</v>
      </c>
      <c r="Z16" s="25">
        <v>0</v>
      </c>
      <c r="AA16" s="25">
        <v>339.87</v>
      </c>
      <c r="AB16" s="25">
        <v>0.71</v>
      </c>
      <c r="AC16" s="25">
        <v>644.61546908350431</v>
      </c>
      <c r="AD16" s="25">
        <v>374.87542174403086</v>
      </c>
      <c r="AE16" s="25">
        <v>-37.366470314849707</v>
      </c>
      <c r="AF16" s="25">
        <v>0</v>
      </c>
      <c r="AG16" s="25">
        <v>0</v>
      </c>
      <c r="AH16" s="25">
        <v>-49.526707649811918</v>
      </c>
      <c r="AI16" s="25">
        <v>-123.00035822944248</v>
      </c>
      <c r="AJ16" s="25">
        <v>-164.98188554992677</v>
      </c>
      <c r="AK16" s="25">
        <v>0</v>
      </c>
      <c r="AL16" s="25">
        <v>0</v>
      </c>
      <c r="AM16" s="25">
        <v>0</v>
      </c>
      <c r="AN16" s="25">
        <v>0.58154890740834675</v>
      </c>
      <c r="AO16" s="25">
        <v>610.32004733947349</v>
      </c>
      <c r="AP16" s="25">
        <v>86.893177964661618</v>
      </c>
      <c r="AQ16" s="25">
        <v>37.366470314849707</v>
      </c>
      <c r="AR16" s="25">
        <v>0</v>
      </c>
      <c r="AS16" s="25">
        <v>0</v>
      </c>
      <c r="AT16" s="25">
        <v>49.526707649811918</v>
      </c>
      <c r="AU16" s="25">
        <v>382.21386020514547</v>
      </c>
      <c r="AV16" s="25">
        <v>95.915077849257656</v>
      </c>
      <c r="AW16" s="25">
        <v>95.915077849257656</v>
      </c>
      <c r="AX16" s="25">
        <v>0</v>
      </c>
      <c r="AY16" s="25">
        <v>0</v>
      </c>
      <c r="AZ16" s="25">
        <v>145.89533948663723</v>
      </c>
      <c r="BA16" s="25">
        <v>83.71898420723484</v>
      </c>
      <c r="BB16" s="25">
        <v>25.906814699750992</v>
      </c>
      <c r="BC16" s="25">
        <v>36.269540579651384</v>
      </c>
      <c r="BD16" s="25">
        <v>0</v>
      </c>
      <c r="BE16" s="25">
        <v>140.4034428692506</v>
      </c>
      <c r="BF16" s="25">
        <v>13.272388644987544</v>
      </c>
      <c r="BG16" s="25">
        <v>1.6022772097078437</v>
      </c>
      <c r="BH16" s="25">
        <v>125.5287770145552</v>
      </c>
      <c r="BI16" s="25">
        <v>0</v>
      </c>
      <c r="BJ16" s="25">
        <v>469.10703816980708</v>
      </c>
      <c r="BK16" s="25">
        <v>843.98245991383794</v>
      </c>
      <c r="BL16" s="25">
        <v>0.56524704774519319</v>
      </c>
      <c r="BM16" s="25">
        <v>0.59700970403756815</v>
      </c>
    </row>
    <row r="17" spans="1:65" x14ac:dyDescent="0.35">
      <c r="A17" s="25" t="s">
        <v>10558</v>
      </c>
      <c r="B17" s="25" t="s">
        <v>10520</v>
      </c>
      <c r="C17" s="25" t="s">
        <v>10523</v>
      </c>
      <c r="D17" s="25" t="s">
        <v>10553</v>
      </c>
      <c r="E17" s="25" t="s">
        <v>10565</v>
      </c>
      <c r="F17" s="25">
        <v>659321</v>
      </c>
      <c r="G17" s="25">
        <v>0.89712319853843836</v>
      </c>
      <c r="H17" s="25">
        <v>160</v>
      </c>
      <c r="I17" s="25">
        <v>1473.2731304054555</v>
      </c>
      <c r="J17" s="42">
        <v>-5.6981998820856472E-2</v>
      </c>
      <c r="K17" s="25">
        <v>35</v>
      </c>
      <c r="L17" s="25">
        <v>599.75040208719577</v>
      </c>
      <c r="M17" s="25">
        <v>55.331096052593942</v>
      </c>
      <c r="N17" s="25">
        <v>234.07097893311607</v>
      </c>
      <c r="O17" s="25">
        <v>171.05901376333463</v>
      </c>
      <c r="P17" s="25">
        <v>43.08076367264001</v>
      </c>
      <c r="Q17" s="25">
        <v>19.931201497141448</v>
      </c>
      <c r="R17" s="25">
        <v>19.931201497141448</v>
      </c>
      <c r="S17" s="25">
        <v>0</v>
      </c>
      <c r="T17" s="25">
        <v>0</v>
      </c>
      <c r="U17" s="25">
        <v>148417.13137784431</v>
      </c>
      <c r="V17" s="25">
        <v>0</v>
      </c>
      <c r="W17" s="25">
        <v>0</v>
      </c>
      <c r="X17" s="25">
        <v>0</v>
      </c>
      <c r="Y17" s="25">
        <v>1873.7987954257135</v>
      </c>
      <c r="Z17" s="25">
        <v>0</v>
      </c>
      <c r="AA17" s="25">
        <v>339.87</v>
      </c>
      <c r="AB17" s="25">
        <v>0.71</v>
      </c>
      <c r="AC17" s="25">
        <v>1533.2187954257136</v>
      </c>
      <c r="AD17" s="25">
        <v>400.52566502025797</v>
      </c>
      <c r="AE17" s="25">
        <v>-41.543389648985482</v>
      </c>
      <c r="AF17" s="25">
        <v>0</v>
      </c>
      <c r="AG17" s="25">
        <v>0</v>
      </c>
      <c r="AH17" s="25">
        <v>-54.772994097101297</v>
      </c>
      <c r="AI17" s="25">
        <v>-123.00035822944248</v>
      </c>
      <c r="AJ17" s="25">
        <v>-181.20892304472878</v>
      </c>
      <c r="AK17" s="25">
        <v>0</v>
      </c>
      <c r="AL17" s="25">
        <v>0</v>
      </c>
      <c r="AM17" s="25">
        <v>0</v>
      </c>
      <c r="AN17" s="25">
        <v>0.26123190389734818</v>
      </c>
      <c r="AO17" s="25">
        <v>1473.2731304054555</v>
      </c>
      <c r="AP17" s="25">
        <v>96.316383746086785</v>
      </c>
      <c r="AQ17" s="25">
        <v>41.543389648985482</v>
      </c>
      <c r="AR17" s="25">
        <v>0</v>
      </c>
      <c r="AS17" s="25">
        <v>0</v>
      </c>
      <c r="AT17" s="25">
        <v>54.772994097101297</v>
      </c>
      <c r="AU17" s="25">
        <v>787.4266988798056</v>
      </c>
      <c r="AV17" s="25">
        <v>95.915077849257656</v>
      </c>
      <c r="AW17" s="25">
        <v>95.915077849257656</v>
      </c>
      <c r="AX17" s="25">
        <v>0</v>
      </c>
      <c r="AY17" s="25">
        <v>0</v>
      </c>
      <c r="AZ17" s="25">
        <v>145.89533948663723</v>
      </c>
      <c r="BA17" s="25">
        <v>83.71898420723484</v>
      </c>
      <c r="BB17" s="25">
        <v>25.906814699750992</v>
      </c>
      <c r="BC17" s="25">
        <v>36.269540579651384</v>
      </c>
      <c r="BD17" s="25">
        <v>0</v>
      </c>
      <c r="BE17" s="25">
        <v>545.61628154391065</v>
      </c>
      <c r="BF17" s="25">
        <v>55.024019486263008</v>
      </c>
      <c r="BG17" s="25">
        <v>1.6022772097078437</v>
      </c>
      <c r="BH17" s="25">
        <v>488.98998484793975</v>
      </c>
      <c r="BI17" s="25">
        <v>0</v>
      </c>
      <c r="BJ17" s="25">
        <v>883.74308262589238</v>
      </c>
      <c r="BK17" s="25">
        <v>1284.2687476461504</v>
      </c>
      <c r="BL17" s="25">
        <v>-5.4754121218722487E-2</v>
      </c>
      <c r="BM17" s="25">
        <v>-5.6981998820856472E-2</v>
      </c>
    </row>
    <row r="18" spans="1:65" x14ac:dyDescent="0.35">
      <c r="A18" s="25" t="s">
        <v>10558</v>
      </c>
      <c r="B18" s="25" t="s">
        <v>10520</v>
      </c>
      <c r="C18" s="25" t="s">
        <v>10555</v>
      </c>
      <c r="D18" s="25" t="s">
        <v>9782</v>
      </c>
      <c r="E18" s="25" t="s">
        <v>10566</v>
      </c>
      <c r="F18" s="25">
        <v>659321</v>
      </c>
      <c r="G18" s="25">
        <v>0.89712319853843836</v>
      </c>
      <c r="H18" s="25">
        <v>160</v>
      </c>
      <c r="I18" s="40">
        <v>482.03623532955328</v>
      </c>
      <c r="J18" s="69">
        <v>0.56637018892248214</v>
      </c>
      <c r="K18" s="25">
        <v>35</v>
      </c>
      <c r="L18" s="25">
        <v>390.50456992442491</v>
      </c>
      <c r="M18" s="25">
        <v>45.367348140794775</v>
      </c>
      <c r="N18" s="25">
        <v>234.07097893311607</v>
      </c>
      <c r="O18" s="25">
        <v>39.047603670132972</v>
      </c>
      <c r="P18" s="25">
        <v>90.630234921836859</v>
      </c>
      <c r="Q18" s="25">
        <v>104.39314034114622</v>
      </c>
      <c r="R18" s="25">
        <v>23.249099982531749</v>
      </c>
      <c r="S18" s="25">
        <v>39.116596091173477</v>
      </c>
      <c r="T18" s="25">
        <v>42.02744426744097</v>
      </c>
      <c r="U18" s="25">
        <v>0</v>
      </c>
      <c r="V18" s="25">
        <v>0</v>
      </c>
      <c r="W18" s="25">
        <v>7106.1374423325769</v>
      </c>
      <c r="X18" s="25">
        <v>0</v>
      </c>
      <c r="Y18" s="25">
        <v>647.8067780741369</v>
      </c>
      <c r="Z18" s="25">
        <v>0</v>
      </c>
      <c r="AA18" s="25">
        <v>339.87</v>
      </c>
      <c r="AB18" s="25">
        <v>0.71</v>
      </c>
      <c r="AC18" s="25">
        <v>307.22677807413692</v>
      </c>
      <c r="AD18" s="25">
        <v>165.77054274458362</v>
      </c>
      <c r="AE18" s="25">
        <v>18.953601922153702</v>
      </c>
      <c r="AF18" s="25">
        <v>-2.8535227846726419</v>
      </c>
      <c r="AG18" s="25">
        <v>-5.8554186148467222</v>
      </c>
      <c r="AH18" s="25">
        <v>0</v>
      </c>
      <c r="AI18" s="25">
        <v>-101.46076874999997</v>
      </c>
      <c r="AJ18" s="25">
        <v>0</v>
      </c>
      <c r="AK18" s="25">
        <v>-55.196969467217961</v>
      </c>
      <c r="AL18" s="25">
        <v>0</v>
      </c>
      <c r="AM18" s="25">
        <v>-19.357465049999991</v>
      </c>
      <c r="AN18" s="25">
        <v>0.53957061875830858</v>
      </c>
      <c r="AO18" s="25">
        <v>482.03623532955328</v>
      </c>
      <c r="AP18" s="25">
        <v>0</v>
      </c>
      <c r="AQ18" s="25">
        <v>0</v>
      </c>
      <c r="AR18" s="25">
        <v>0</v>
      </c>
      <c r="AS18" s="25">
        <v>0</v>
      </c>
      <c r="AT18" s="25">
        <v>0</v>
      </c>
      <c r="AU18" s="25">
        <v>249.46718900063442</v>
      </c>
      <c r="AV18" s="25">
        <v>58.138247985755498</v>
      </c>
      <c r="AW18" s="25">
        <v>58.138247985755498</v>
      </c>
      <c r="AX18" s="25">
        <v>0</v>
      </c>
      <c r="AY18" s="25">
        <v>0</v>
      </c>
      <c r="AZ18" s="25">
        <v>134.59007694571139</v>
      </c>
      <c r="BA18" s="25">
        <v>77.86117468209936</v>
      </c>
      <c r="BB18" s="25">
        <v>23.63704260983835</v>
      </c>
      <c r="BC18" s="25">
        <v>33.091859653773689</v>
      </c>
      <c r="BD18" s="25">
        <v>0</v>
      </c>
      <c r="BE18" s="25">
        <v>56.738864069167526</v>
      </c>
      <c r="BF18" s="25">
        <v>4.9602307608892211</v>
      </c>
      <c r="BG18" s="25">
        <v>1.4901660226239113</v>
      </c>
      <c r="BH18" s="25">
        <v>50.288467285654392</v>
      </c>
      <c r="BI18" s="25">
        <v>0</v>
      </c>
      <c r="BJ18" s="25">
        <v>249.46718900063442</v>
      </c>
      <c r="BK18" s="25">
        <v>415.23773174521807</v>
      </c>
      <c r="BL18" s="25">
        <v>0.88863007118865422</v>
      </c>
      <c r="BM18" s="25">
        <v>0.56637018892248214</v>
      </c>
    </row>
    <row r="19" spans="1:65" x14ac:dyDescent="0.35">
      <c r="A19" s="25" t="s">
        <v>10558</v>
      </c>
      <c r="B19" s="25" t="s">
        <v>10557</v>
      </c>
      <c r="C19" s="25" t="s">
        <v>9782</v>
      </c>
      <c r="D19" s="25" t="s">
        <v>9782</v>
      </c>
      <c r="E19" s="25" t="s">
        <v>10195</v>
      </c>
      <c r="F19" s="25">
        <f>F18</f>
        <v>659321</v>
      </c>
      <c r="G19" s="25">
        <f>G18</f>
        <v>0.89712319853843836</v>
      </c>
      <c r="H19" s="25">
        <f>(H18*N18)/(N18)</f>
        <v>160</v>
      </c>
      <c r="I19" s="25">
        <f>(I18*N18)/(N18)</f>
        <v>482.03623532955328</v>
      </c>
      <c r="J19" s="42">
        <f>(J18*N18)/(N18)</f>
        <v>0.56637018892248214</v>
      </c>
      <c r="K19" s="25">
        <f>K18</f>
        <v>35</v>
      </c>
      <c r="L19" s="25">
        <f>L18</f>
        <v>390.50456992442491</v>
      </c>
      <c r="M19" s="25">
        <f>M18</f>
        <v>45.367348140794775</v>
      </c>
      <c r="N19" s="25">
        <f>N18</f>
        <v>234.07097893311607</v>
      </c>
      <c r="O19" s="25">
        <f>O18</f>
        <v>39.047603670132972</v>
      </c>
      <c r="P19" s="25">
        <f>P18</f>
        <v>90.630234921836859</v>
      </c>
      <c r="Q19" s="25">
        <f>Q18</f>
        <v>104.39314034114622</v>
      </c>
      <c r="R19" s="25">
        <f>R18</f>
        <v>23.249099982531749</v>
      </c>
      <c r="S19" s="25">
        <f>S18</f>
        <v>39.116596091173477</v>
      </c>
      <c r="T19" s="25">
        <f>T18</f>
        <v>42.02744426744097</v>
      </c>
      <c r="U19" s="25">
        <f>U18</f>
        <v>0</v>
      </c>
      <c r="V19" s="25">
        <f>V18</f>
        <v>0</v>
      </c>
      <c r="W19" s="25">
        <f>W18</f>
        <v>7106.1374423325769</v>
      </c>
      <c r="X19" s="25">
        <f>(X18*N18)/(N18)</f>
        <v>0</v>
      </c>
      <c r="Y19" s="25">
        <f>(Y18*N18)/(N18)</f>
        <v>647.8067780741369</v>
      </c>
      <c r="Z19" s="25">
        <f>(Z18*N18)/(N18)</f>
        <v>0</v>
      </c>
      <c r="AA19" s="25">
        <f>(AA18*N18)/(N18)</f>
        <v>339.87</v>
      </c>
      <c r="AB19" s="25">
        <f>(AB18*N18)/(N18)</f>
        <v>0.71</v>
      </c>
      <c r="AC19" s="25">
        <f>(AC18*N18)/(N18)</f>
        <v>307.22677807413692</v>
      </c>
      <c r="AD19" s="25">
        <f>(AD18*N18)/(N18)</f>
        <v>165.77054274458362</v>
      </c>
      <c r="AE19" s="25">
        <f>(AE18*N18)/(N18)</f>
        <v>18.953601922153702</v>
      </c>
      <c r="AF19" s="25">
        <f>(AF18*N18)/(N18)</f>
        <v>-2.8535227846726419</v>
      </c>
      <c r="AG19" s="25">
        <f>(AG18*N18)/(N18)</f>
        <v>-5.8554186148467222</v>
      </c>
      <c r="AH19" s="25">
        <f>(AH18*N18)/(N18)</f>
        <v>0</v>
      </c>
      <c r="AI19" s="25">
        <f>(AI18*N18)/(N18)</f>
        <v>-101.46076874999997</v>
      </c>
      <c r="AJ19" s="25">
        <f>(AJ18*N18)/(N18)</f>
        <v>0</v>
      </c>
      <c r="AK19" s="25">
        <f>(AK18*N18)/(N18)</f>
        <v>-55.196969467217961</v>
      </c>
      <c r="AL19" s="25">
        <f>(AL18*N18)/(N18)</f>
        <v>0</v>
      </c>
      <c r="AM19" s="25">
        <f>(AM18*N18)/(N18)</f>
        <v>-19.357465049999991</v>
      </c>
      <c r="AN19" s="25">
        <f>(AN18*N18)/(N18)</f>
        <v>0.53957061875830858</v>
      </c>
      <c r="AO19" s="25">
        <f>(AO18*N18)/(N18)</f>
        <v>482.03623532955328</v>
      </c>
      <c r="AP19" s="25">
        <f>(AP18*N18)/(N18)</f>
        <v>0</v>
      </c>
      <c r="AQ19" s="25">
        <f>(AQ18*N18)/(N18)</f>
        <v>0</v>
      </c>
      <c r="AR19" s="25">
        <f>(AR18*N18)/(N18)</f>
        <v>0</v>
      </c>
      <c r="AS19" s="25">
        <f>(AS18*N18)/(N18)</f>
        <v>0</v>
      </c>
      <c r="AT19" s="25">
        <f>(AT18*N18)/(N18)</f>
        <v>0</v>
      </c>
      <c r="AU19" s="25">
        <f>(AU18*N18)/(N18)</f>
        <v>249.46718900063439</v>
      </c>
      <c r="AV19" s="25">
        <f>(AV18*N18)/(N18)</f>
        <v>58.138247985755498</v>
      </c>
      <c r="AW19" s="25">
        <f>(AW18*N18)/(N18)</f>
        <v>58.138247985755498</v>
      </c>
      <c r="AX19" s="25">
        <f>(AX18*N18)/(N18)</f>
        <v>0</v>
      </c>
      <c r="AY19" s="25">
        <f>(AY18*N18)/(N18)</f>
        <v>0</v>
      </c>
      <c r="AZ19" s="25">
        <f>(AZ18*N18)/(N18)</f>
        <v>134.59007694571139</v>
      </c>
      <c r="BA19" s="25">
        <f>(BA18*N18)/(N18)</f>
        <v>77.861174682099374</v>
      </c>
      <c r="BB19" s="25">
        <f>(BB18*N18)/(N18)</f>
        <v>23.637042609838353</v>
      </c>
      <c r="BC19" s="25">
        <f>(BC18*N18)/(N18)</f>
        <v>33.091859653773689</v>
      </c>
      <c r="BD19" s="25">
        <f>(BD18*N18)/(N18)</f>
        <v>0</v>
      </c>
      <c r="BE19" s="25">
        <f>(BE18*N18)/(N18)</f>
        <v>56.738864069167526</v>
      </c>
      <c r="BF19" s="25">
        <f>(BF18*N18)/(N18)</f>
        <v>4.9602307608892211</v>
      </c>
      <c r="BG19" s="25">
        <f>(BG18*N18)/(N18)</f>
        <v>1.4901660226239113</v>
      </c>
      <c r="BH19" s="25">
        <f>(BH18*N18)/(N18)</f>
        <v>50.288467285654392</v>
      </c>
      <c r="BI19" s="25">
        <f>(BI18*N18)/(N18)</f>
        <v>0</v>
      </c>
      <c r="BJ19" s="25">
        <f>(BJ18*N18)/(N18)</f>
        <v>249.46718900063439</v>
      </c>
      <c r="BK19" s="25">
        <f>(BK18*N18)/(N18)</f>
        <v>415.23773174521807</v>
      </c>
      <c r="BL19" s="25">
        <f>(BL18*N18)/(N18)</f>
        <v>0.88863007118865422</v>
      </c>
      <c r="BM19" s="25">
        <f>(BM18*N18)/(N18)</f>
        <v>0.56637018892248214</v>
      </c>
    </row>
    <row r="20" spans="1:65" x14ac:dyDescent="0.35">
      <c r="A20" s="25" t="s">
        <v>10567</v>
      </c>
      <c r="B20" s="25" t="s">
        <v>10520</v>
      </c>
      <c r="C20" s="25" t="s">
        <v>10523</v>
      </c>
      <c r="D20" s="25" t="s">
        <v>10541</v>
      </c>
      <c r="E20" s="25" t="s">
        <v>10568</v>
      </c>
      <c r="F20" s="25">
        <v>659321</v>
      </c>
      <c r="G20" s="25">
        <v>0.89712319853843836</v>
      </c>
      <c r="H20" s="25">
        <v>160</v>
      </c>
      <c r="I20" s="25">
        <v>506.14494972182558</v>
      </c>
      <c r="J20" s="42">
        <v>0.65737181273075951</v>
      </c>
      <c r="K20" s="25">
        <v>35</v>
      </c>
      <c r="L20" s="25">
        <v>318.92099828485453</v>
      </c>
      <c r="M20" s="25">
        <v>54.014805128558955</v>
      </c>
      <c r="N20" s="25">
        <v>234.07097893311607</v>
      </c>
      <c r="O20" s="25">
        <v>39.047603670132972</v>
      </c>
      <c r="P20" s="25">
        <v>90.630234921836859</v>
      </c>
      <c r="Q20" s="25">
        <v>104.39314034114622</v>
      </c>
      <c r="R20" s="25">
        <v>23.249099982531749</v>
      </c>
      <c r="S20" s="25">
        <v>39.116596091173477</v>
      </c>
      <c r="T20" s="25">
        <v>42.02744426744097</v>
      </c>
      <c r="U20" s="25">
        <v>0</v>
      </c>
      <c r="V20" s="25">
        <v>28424.549769330308</v>
      </c>
      <c r="W20" s="25">
        <v>0</v>
      </c>
      <c r="X20" s="25">
        <v>0</v>
      </c>
      <c r="Y20" s="25">
        <v>647.8067780741369</v>
      </c>
      <c r="Z20" s="25">
        <v>0</v>
      </c>
      <c r="AA20" s="25">
        <v>339.87</v>
      </c>
      <c r="AB20" s="25">
        <v>0.71</v>
      </c>
      <c r="AC20" s="25">
        <v>307.22677807413692</v>
      </c>
      <c r="AD20" s="25">
        <v>141.66182835231132</v>
      </c>
      <c r="AE20" s="25">
        <v>-16.863187372212348</v>
      </c>
      <c r="AF20" s="25">
        <v>0</v>
      </c>
      <c r="AG20" s="25">
        <v>0</v>
      </c>
      <c r="AH20" s="25">
        <v>-23.33787223009903</v>
      </c>
      <c r="AI20" s="25">
        <v>-101.46076874999997</v>
      </c>
      <c r="AJ20" s="25">
        <v>0</v>
      </c>
      <c r="AK20" s="25">
        <v>0</v>
      </c>
      <c r="AL20" s="25">
        <v>0</v>
      </c>
      <c r="AM20" s="25">
        <v>0</v>
      </c>
      <c r="AN20" s="25">
        <v>0.46109857103057239</v>
      </c>
      <c r="AO20" s="25">
        <v>506.14494972182558</v>
      </c>
      <c r="AP20" s="25">
        <v>40.201059602311375</v>
      </c>
      <c r="AQ20" s="25">
        <v>16.863187372212348</v>
      </c>
      <c r="AR20" s="25">
        <v>0</v>
      </c>
      <c r="AS20" s="25">
        <v>0</v>
      </c>
      <c r="AT20" s="25">
        <v>23.33787223009903</v>
      </c>
      <c r="AU20" s="25">
        <v>293.08931322266983</v>
      </c>
      <c r="AV20" s="25">
        <v>122.99684421250004</v>
      </c>
      <c r="AW20" s="25">
        <v>122.99684421250004</v>
      </c>
      <c r="AX20" s="25">
        <v>0</v>
      </c>
      <c r="AY20" s="25">
        <v>0</v>
      </c>
      <c r="AZ20" s="25">
        <v>123.79722078095335</v>
      </c>
      <c r="BA20" s="25">
        <v>77.86117468209936</v>
      </c>
      <c r="BB20" s="25">
        <v>19.140019207855833</v>
      </c>
      <c r="BC20" s="25">
        <v>26.796026890998164</v>
      </c>
      <c r="BD20" s="25">
        <v>0</v>
      </c>
      <c r="BE20" s="25">
        <v>46.295248229216412</v>
      </c>
      <c r="BF20" s="25">
        <v>8.3658282704551201</v>
      </c>
      <c r="BG20" s="25">
        <v>1.4901660226239113</v>
      </c>
      <c r="BH20" s="25">
        <v>36.439253936137376</v>
      </c>
      <c r="BI20" s="25">
        <v>0</v>
      </c>
      <c r="BJ20" s="25">
        <v>333.2903728249812</v>
      </c>
      <c r="BK20" s="25">
        <v>474.95220117729252</v>
      </c>
      <c r="BL20" s="25">
        <v>1.0829961671598354</v>
      </c>
      <c r="BM20" s="25">
        <v>0.65737181273075951</v>
      </c>
    </row>
    <row r="21" spans="1:65" x14ac:dyDescent="0.35">
      <c r="A21" s="25" t="s">
        <v>10567</v>
      </c>
      <c r="B21" s="25" t="s">
        <v>10520</v>
      </c>
      <c r="C21" s="25" t="s">
        <v>10523</v>
      </c>
      <c r="D21" s="25" t="s">
        <v>10543</v>
      </c>
      <c r="E21" s="25" t="s">
        <v>10569</v>
      </c>
      <c r="F21" s="25">
        <v>659321</v>
      </c>
      <c r="G21" s="25">
        <v>0.89712319853843836</v>
      </c>
      <c r="H21" s="25">
        <v>160</v>
      </c>
      <c r="I21" s="25">
        <v>567.51618105823422</v>
      </c>
      <c r="J21" s="42">
        <v>0.40051871305201014</v>
      </c>
      <c r="K21" s="25">
        <v>35</v>
      </c>
      <c r="L21" s="25">
        <v>318.92099828485453</v>
      </c>
      <c r="M21" s="25">
        <v>54.014805128558955</v>
      </c>
      <c r="N21" s="25">
        <v>234.07097893311607</v>
      </c>
      <c r="O21" s="25">
        <v>39.047603670132972</v>
      </c>
      <c r="P21" s="25">
        <v>90.630234921836859</v>
      </c>
      <c r="Q21" s="25">
        <v>104.39314034114622</v>
      </c>
      <c r="R21" s="25">
        <v>23.249099982531749</v>
      </c>
      <c r="S21" s="25">
        <v>39.116596091173477</v>
      </c>
      <c r="T21" s="25">
        <v>42.02744426744097</v>
      </c>
      <c r="U21" s="25">
        <v>0</v>
      </c>
      <c r="V21" s="25">
        <v>0</v>
      </c>
      <c r="W21" s="25">
        <v>7106.1374423325769</v>
      </c>
      <c r="X21" s="25">
        <v>0</v>
      </c>
      <c r="Y21" s="25">
        <v>647.8067780741369</v>
      </c>
      <c r="Z21" s="25">
        <v>0</v>
      </c>
      <c r="AA21" s="25">
        <v>339.87</v>
      </c>
      <c r="AB21" s="25">
        <v>0.71</v>
      </c>
      <c r="AC21" s="25">
        <v>307.22677807413692</v>
      </c>
      <c r="AD21" s="25">
        <v>80.290597015902677</v>
      </c>
      <c r="AE21" s="25">
        <v>18.953601922153702</v>
      </c>
      <c r="AF21" s="25">
        <v>-2.8535227846726419</v>
      </c>
      <c r="AG21" s="25">
        <v>29.560991483193188</v>
      </c>
      <c r="AH21" s="25">
        <v>0</v>
      </c>
      <c r="AI21" s="25">
        <v>-101.46076874999997</v>
      </c>
      <c r="AJ21" s="25">
        <v>0</v>
      </c>
      <c r="AK21" s="25">
        <v>-24.49089888657695</v>
      </c>
      <c r="AL21" s="25">
        <v>0</v>
      </c>
      <c r="AM21" s="25">
        <v>0</v>
      </c>
      <c r="AN21" s="25">
        <v>0.26133983996840193</v>
      </c>
      <c r="AO21" s="25">
        <v>567.51618105823422</v>
      </c>
      <c r="AP21" s="25">
        <v>0</v>
      </c>
      <c r="AQ21" s="25">
        <v>0</v>
      </c>
      <c r="AR21" s="25">
        <v>0</v>
      </c>
      <c r="AS21" s="25">
        <v>0</v>
      </c>
      <c r="AT21" s="25">
        <v>0</v>
      </c>
      <c r="AU21" s="25">
        <v>289.23703153186977</v>
      </c>
      <c r="AV21" s="25">
        <v>122.99684421250004</v>
      </c>
      <c r="AW21" s="25">
        <v>122.99684421250004</v>
      </c>
      <c r="AX21" s="25">
        <v>0</v>
      </c>
      <c r="AY21" s="25">
        <v>0</v>
      </c>
      <c r="AZ21" s="25">
        <v>123.79722078095335</v>
      </c>
      <c r="BA21" s="25">
        <v>77.86117468209936</v>
      </c>
      <c r="BB21" s="25">
        <v>19.140019207855833</v>
      </c>
      <c r="BC21" s="25">
        <v>26.796026890998164</v>
      </c>
      <c r="BD21" s="25">
        <v>0</v>
      </c>
      <c r="BE21" s="25">
        <v>42.4429665384164</v>
      </c>
      <c r="BF21" s="25">
        <v>7.1412833261262723</v>
      </c>
      <c r="BG21" s="25">
        <v>1.4901660226239113</v>
      </c>
      <c r="BH21" s="25">
        <v>33.811517189666212</v>
      </c>
      <c r="BI21" s="25">
        <v>0</v>
      </c>
      <c r="BJ21" s="25">
        <v>289.23703153186977</v>
      </c>
      <c r="BK21" s="25">
        <v>369.52762854777245</v>
      </c>
      <c r="BL21" s="25">
        <v>0.73984713148534709</v>
      </c>
      <c r="BM21" s="25">
        <v>0.40051871305201014</v>
      </c>
    </row>
    <row r="22" spans="1:65" x14ac:dyDescent="0.35">
      <c r="A22" s="25" t="s">
        <v>10567</v>
      </c>
      <c r="B22" s="25" t="s">
        <v>10520</v>
      </c>
      <c r="C22" s="25" t="s">
        <v>10523</v>
      </c>
      <c r="D22" s="25" t="s">
        <v>10545</v>
      </c>
      <c r="E22" s="25" t="s">
        <v>10570</v>
      </c>
      <c r="F22" s="25">
        <v>659321</v>
      </c>
      <c r="G22" s="25">
        <v>0.89712319853843836</v>
      </c>
      <c r="H22" s="25">
        <v>160</v>
      </c>
      <c r="I22" s="25">
        <v>540.8087123597137</v>
      </c>
      <c r="J22" s="42">
        <v>0.47473848889028525</v>
      </c>
      <c r="K22" s="25">
        <v>35</v>
      </c>
      <c r="L22" s="25">
        <v>318.92099828485453</v>
      </c>
      <c r="M22" s="25">
        <v>54.014805128558955</v>
      </c>
      <c r="N22" s="25">
        <v>234.07097893311607</v>
      </c>
      <c r="O22" s="25">
        <v>39.047603670132972</v>
      </c>
      <c r="P22" s="25">
        <v>90.630234921836859</v>
      </c>
      <c r="Q22" s="25">
        <v>104.39314034114622</v>
      </c>
      <c r="R22" s="25">
        <v>23.249099982531749</v>
      </c>
      <c r="S22" s="25">
        <v>39.116596091173477</v>
      </c>
      <c r="T22" s="25">
        <v>42.02744426744097</v>
      </c>
      <c r="U22" s="25">
        <v>0</v>
      </c>
      <c r="V22" s="25">
        <v>0</v>
      </c>
      <c r="W22" s="25">
        <v>0</v>
      </c>
      <c r="X22" s="25">
        <v>7106137.442332577</v>
      </c>
      <c r="Y22" s="25">
        <v>647.8067780741369</v>
      </c>
      <c r="Z22" s="25">
        <v>0</v>
      </c>
      <c r="AA22" s="25">
        <v>339.87</v>
      </c>
      <c r="AB22" s="25">
        <v>0.71</v>
      </c>
      <c r="AC22" s="25">
        <v>307.22677807413692</v>
      </c>
      <c r="AD22" s="25">
        <v>106.99806571442321</v>
      </c>
      <c r="AE22" s="25">
        <v>18.953601922153702</v>
      </c>
      <c r="AF22" s="25">
        <v>0</v>
      </c>
      <c r="AG22" s="25">
        <v>0</v>
      </c>
      <c r="AH22" s="25">
        <v>0</v>
      </c>
      <c r="AI22" s="25">
        <v>-101.46076874999997</v>
      </c>
      <c r="AJ22" s="25">
        <v>0</v>
      </c>
      <c r="AK22" s="25">
        <v>-24.49089888657695</v>
      </c>
      <c r="AL22" s="25">
        <v>0</v>
      </c>
      <c r="AM22" s="25">
        <v>0</v>
      </c>
      <c r="AN22" s="25">
        <v>0.3482706370360838</v>
      </c>
      <c r="AO22" s="25">
        <v>540.8087123597137</v>
      </c>
      <c r="AP22" s="25">
        <v>0</v>
      </c>
      <c r="AQ22" s="25">
        <v>0</v>
      </c>
      <c r="AR22" s="25">
        <v>0</v>
      </c>
      <c r="AS22" s="25">
        <v>0</v>
      </c>
      <c r="AT22" s="25">
        <v>0</v>
      </c>
      <c r="AU22" s="25">
        <v>291.97142324406514</v>
      </c>
      <c r="AV22" s="25">
        <v>122.99684421250004</v>
      </c>
      <c r="AW22" s="25">
        <v>122.99684421250004</v>
      </c>
      <c r="AX22" s="25">
        <v>0</v>
      </c>
      <c r="AY22" s="25">
        <v>0</v>
      </c>
      <c r="AZ22" s="25">
        <v>123.79722078095335</v>
      </c>
      <c r="BA22" s="25">
        <v>77.86117468209936</v>
      </c>
      <c r="BB22" s="25">
        <v>19.140019207855833</v>
      </c>
      <c r="BC22" s="25">
        <v>26.796026890998164</v>
      </c>
      <c r="BD22" s="25">
        <v>0</v>
      </c>
      <c r="BE22" s="25">
        <v>45.177358250611761</v>
      </c>
      <c r="BF22" s="25">
        <v>7.1412833261262723</v>
      </c>
      <c r="BG22" s="25">
        <v>1.4901660226239113</v>
      </c>
      <c r="BH22" s="25">
        <v>36.54590890186158</v>
      </c>
      <c r="BI22" s="25">
        <v>0</v>
      </c>
      <c r="BJ22" s="25">
        <v>291.97142324406514</v>
      </c>
      <c r="BK22" s="25">
        <v>398.96948895848834</v>
      </c>
      <c r="BL22" s="25">
        <v>0.83567816742327328</v>
      </c>
      <c r="BM22" s="25">
        <v>0.47473848889028525</v>
      </c>
    </row>
    <row r="23" spans="1:65" x14ac:dyDescent="0.35">
      <c r="A23" s="25" t="s">
        <v>10567</v>
      </c>
      <c r="B23" s="25" t="s">
        <v>10520</v>
      </c>
      <c r="C23" s="25" t="s">
        <v>10523</v>
      </c>
      <c r="D23" s="25" t="s">
        <v>10547</v>
      </c>
      <c r="E23" s="25" t="s">
        <v>10571</v>
      </c>
      <c r="F23" s="25">
        <v>659321</v>
      </c>
      <c r="G23" s="25">
        <v>0.89712319853843836</v>
      </c>
      <c r="H23" s="25">
        <v>160</v>
      </c>
      <c r="I23" s="25">
        <v>525.47529237597541</v>
      </c>
      <c r="J23" s="42">
        <v>0.4672753156466416</v>
      </c>
      <c r="K23" s="25">
        <v>35</v>
      </c>
      <c r="L23" s="25">
        <v>209.99806437901043</v>
      </c>
      <c r="M23" s="25">
        <v>46.802147495006182</v>
      </c>
      <c r="N23" s="25">
        <v>234.07097893311607</v>
      </c>
      <c r="O23" s="25">
        <v>28.309714547065742</v>
      </c>
      <c r="P23" s="25">
        <v>94.465195322932288</v>
      </c>
      <c r="Q23" s="25">
        <v>111.29606906311798</v>
      </c>
      <c r="R23" s="25">
        <v>23.249099982531749</v>
      </c>
      <c r="S23" s="25">
        <v>46.019524813145274</v>
      </c>
      <c r="T23" s="25">
        <v>42.02744426744097</v>
      </c>
      <c r="U23" s="25">
        <v>0</v>
      </c>
      <c r="V23" s="25">
        <v>0</v>
      </c>
      <c r="W23" s="25">
        <v>0</v>
      </c>
      <c r="X23" s="25">
        <v>0</v>
      </c>
      <c r="Y23" s="25">
        <v>611.06227177818766</v>
      </c>
      <c r="Z23" s="25">
        <v>0</v>
      </c>
      <c r="AA23" s="25">
        <v>339.87</v>
      </c>
      <c r="AB23" s="25">
        <v>0.71</v>
      </c>
      <c r="AC23" s="25">
        <v>270.48227177818768</v>
      </c>
      <c r="AD23" s="25">
        <v>85.586979402212251</v>
      </c>
      <c r="AE23" s="25">
        <v>15.873789347787627</v>
      </c>
      <c r="AF23" s="25">
        <v>0</v>
      </c>
      <c r="AG23" s="25">
        <v>0</v>
      </c>
      <c r="AH23" s="25">
        <v>0</v>
      </c>
      <c r="AI23" s="25">
        <v>-101.46076874999997</v>
      </c>
      <c r="AJ23" s="25">
        <v>0</v>
      </c>
      <c r="AK23" s="25">
        <v>0</v>
      </c>
      <c r="AL23" s="25">
        <v>0</v>
      </c>
      <c r="AM23" s="25">
        <v>0</v>
      </c>
      <c r="AN23" s="25">
        <v>0.3164236193357578</v>
      </c>
      <c r="AO23" s="25">
        <v>525.47529237597541</v>
      </c>
      <c r="AP23" s="25">
        <v>0</v>
      </c>
      <c r="AQ23" s="25">
        <v>0</v>
      </c>
      <c r="AR23" s="25">
        <v>0</v>
      </c>
      <c r="AS23" s="25">
        <v>0</v>
      </c>
      <c r="AT23" s="25">
        <v>0</v>
      </c>
      <c r="AU23" s="25">
        <v>265.43692548547062</v>
      </c>
      <c r="AV23" s="25">
        <v>119.70846175000003</v>
      </c>
      <c r="AW23" s="25">
        <v>119.70846175000003</v>
      </c>
      <c r="AX23" s="25">
        <v>0</v>
      </c>
      <c r="AY23" s="25">
        <v>0</v>
      </c>
      <c r="AZ23" s="25">
        <v>105.73395414927501</v>
      </c>
      <c r="BA23" s="25">
        <v>77.86117468209936</v>
      </c>
      <c r="BB23" s="25">
        <v>11.61365811132319</v>
      </c>
      <c r="BC23" s="25">
        <v>16.259121355852464</v>
      </c>
      <c r="BD23" s="25">
        <v>0</v>
      </c>
      <c r="BE23" s="25">
        <v>39.994509586195605</v>
      </c>
      <c r="BF23" s="25">
        <v>6.8042090462130744</v>
      </c>
      <c r="BG23" s="25">
        <v>1.4901660226239113</v>
      </c>
      <c r="BH23" s="25">
        <v>31.70013451735862</v>
      </c>
      <c r="BI23" s="25">
        <v>0</v>
      </c>
      <c r="BJ23" s="25">
        <v>265.43692548547062</v>
      </c>
      <c r="BK23" s="25">
        <v>351.02390488768287</v>
      </c>
      <c r="BL23" s="25">
        <v>0.90779196542261609</v>
      </c>
      <c r="BM23" s="25">
        <v>0.4672753156466416</v>
      </c>
    </row>
    <row r="24" spans="1:65" x14ac:dyDescent="0.35">
      <c r="A24" s="25" t="s">
        <v>10567</v>
      </c>
      <c r="B24" s="25" t="s">
        <v>10520</v>
      </c>
      <c r="C24" s="25" t="s">
        <v>10523</v>
      </c>
      <c r="D24" s="25" t="s">
        <v>10549</v>
      </c>
      <c r="E24" s="25" t="s">
        <v>10572</v>
      </c>
      <c r="F24" s="25">
        <v>659321</v>
      </c>
      <c r="G24" s="25">
        <v>0.89712319853843836</v>
      </c>
      <c r="H24" s="25">
        <v>160</v>
      </c>
      <c r="I24" s="25">
        <v>587.44677497859846</v>
      </c>
      <c r="J24" s="42">
        <v>0.35678438911189336</v>
      </c>
      <c r="K24" s="25">
        <v>35</v>
      </c>
      <c r="L24" s="25">
        <v>359.84760910153352</v>
      </c>
      <c r="M24" s="25">
        <v>53.141140561655284</v>
      </c>
      <c r="N24" s="25">
        <v>234.07097893311607</v>
      </c>
      <c r="O24" s="25">
        <v>47.872781788848236</v>
      </c>
      <c r="P24" s="25">
        <v>81.882709850382639</v>
      </c>
      <c r="Q24" s="25">
        <v>104.31548729388514</v>
      </c>
      <c r="R24" s="25">
        <v>23.249099982531749</v>
      </c>
      <c r="S24" s="25">
        <v>0</v>
      </c>
      <c r="T24" s="25">
        <v>81.066387311353409</v>
      </c>
      <c r="U24" s="25">
        <v>0</v>
      </c>
      <c r="V24" s="25">
        <v>0</v>
      </c>
      <c r="W24" s="25">
        <v>0</v>
      </c>
      <c r="X24" s="25">
        <v>0</v>
      </c>
      <c r="Y24" s="25">
        <v>674.17058550360593</v>
      </c>
      <c r="Z24" s="25">
        <v>0</v>
      </c>
      <c r="AA24" s="25">
        <v>339.87</v>
      </c>
      <c r="AB24" s="25">
        <v>0.71</v>
      </c>
      <c r="AC24" s="25">
        <v>333.59058550360589</v>
      </c>
      <c r="AD24" s="25">
        <v>86.72381052500748</v>
      </c>
      <c r="AE24" s="25">
        <v>14.736958224992456</v>
      </c>
      <c r="AF24" s="25">
        <v>0</v>
      </c>
      <c r="AG24" s="25">
        <v>0</v>
      </c>
      <c r="AH24" s="25">
        <v>0</v>
      </c>
      <c r="AI24" s="25">
        <v>-101.46076874999997</v>
      </c>
      <c r="AJ24" s="25">
        <v>0</v>
      </c>
      <c r="AK24" s="25">
        <v>0</v>
      </c>
      <c r="AL24" s="25">
        <v>0</v>
      </c>
      <c r="AM24" s="25">
        <v>0</v>
      </c>
      <c r="AN24" s="25">
        <v>0.25997079741949147</v>
      </c>
      <c r="AO24" s="25">
        <v>587.44677497859846</v>
      </c>
      <c r="AP24" s="25">
        <v>0</v>
      </c>
      <c r="AQ24" s="25">
        <v>0</v>
      </c>
      <c r="AR24" s="25">
        <v>0</v>
      </c>
      <c r="AS24" s="25">
        <v>0</v>
      </c>
      <c r="AT24" s="25">
        <v>0</v>
      </c>
      <c r="AU24" s="25">
        <v>291.45861372508955</v>
      </c>
      <c r="AV24" s="25">
        <v>130.4976278</v>
      </c>
      <c r="AW24" s="25">
        <v>130.4976278</v>
      </c>
      <c r="AX24" s="25">
        <v>0</v>
      </c>
      <c r="AY24" s="25">
        <v>0</v>
      </c>
      <c r="AZ24" s="25">
        <v>109.7433927862635</v>
      </c>
      <c r="BA24" s="25">
        <v>77.86117468209936</v>
      </c>
      <c r="BB24" s="25">
        <v>13.284257543401726</v>
      </c>
      <c r="BC24" s="25">
        <v>18.597960560762413</v>
      </c>
      <c r="BD24" s="25">
        <v>0</v>
      </c>
      <c r="BE24" s="25">
        <v>51.217593138826025</v>
      </c>
      <c r="BF24" s="25">
        <v>9.5741588408312293</v>
      </c>
      <c r="BG24" s="25">
        <v>1.4901660226239113</v>
      </c>
      <c r="BH24" s="25">
        <v>40.153268275370884</v>
      </c>
      <c r="BI24" s="25">
        <v>0</v>
      </c>
      <c r="BJ24" s="25">
        <v>291.45861372508955</v>
      </c>
      <c r="BK24" s="25">
        <v>378.18242425009703</v>
      </c>
      <c r="BL24" s="25">
        <v>0.62829062885596809</v>
      </c>
      <c r="BM24" s="25">
        <v>0.35678438911189336</v>
      </c>
    </row>
    <row r="25" spans="1:65" x14ac:dyDescent="0.35">
      <c r="A25" s="25" t="s">
        <v>10567</v>
      </c>
      <c r="B25" s="25" t="s">
        <v>10520</v>
      </c>
      <c r="C25" s="25" t="s">
        <v>10523</v>
      </c>
      <c r="D25" s="25" t="s">
        <v>10551</v>
      </c>
      <c r="E25" s="25" t="s">
        <v>10573</v>
      </c>
      <c r="F25" s="25">
        <v>659321</v>
      </c>
      <c r="G25" s="25">
        <v>0.89712319853843836</v>
      </c>
      <c r="H25" s="25">
        <v>160</v>
      </c>
      <c r="I25" s="25">
        <v>674.9186219716114</v>
      </c>
      <c r="J25" s="42">
        <v>0.52278220807173459</v>
      </c>
      <c r="K25" s="25">
        <v>35</v>
      </c>
      <c r="L25" s="25">
        <v>949.19977767590763</v>
      </c>
      <c r="M25" s="25">
        <v>76.287429802225532</v>
      </c>
      <c r="N25" s="25">
        <v>234.07097893311607</v>
      </c>
      <c r="O25" s="25">
        <v>171.05901376333463</v>
      </c>
      <c r="P25" s="25">
        <v>43.08076367264001</v>
      </c>
      <c r="Q25" s="25">
        <v>19.931201497141448</v>
      </c>
      <c r="R25" s="25">
        <v>19.931201497141448</v>
      </c>
      <c r="S25" s="25">
        <v>0</v>
      </c>
      <c r="T25" s="25">
        <v>0</v>
      </c>
      <c r="U25" s="25">
        <v>148417.13137784431</v>
      </c>
      <c r="V25" s="25">
        <v>0</v>
      </c>
      <c r="W25" s="25">
        <v>0</v>
      </c>
      <c r="X25" s="25">
        <v>0</v>
      </c>
      <c r="Y25" s="25">
        <v>985.06736242515581</v>
      </c>
      <c r="Z25" s="25">
        <v>0</v>
      </c>
      <c r="AA25" s="25">
        <v>339.87</v>
      </c>
      <c r="AB25" s="25">
        <v>0.71</v>
      </c>
      <c r="AC25" s="25">
        <v>644.48736242515588</v>
      </c>
      <c r="AD25" s="25">
        <v>310.14874045354441</v>
      </c>
      <c r="AE25" s="25">
        <v>-37.238363656501321</v>
      </c>
      <c r="AF25" s="25">
        <v>0</v>
      </c>
      <c r="AG25" s="25">
        <v>0</v>
      </c>
      <c r="AH25" s="25">
        <v>-49.365803363246442</v>
      </c>
      <c r="AI25" s="25">
        <v>-123.00035822944248</v>
      </c>
      <c r="AJ25" s="25">
        <v>-100.5442152043544</v>
      </c>
      <c r="AK25" s="25">
        <v>0</v>
      </c>
      <c r="AL25" s="25">
        <v>0</v>
      </c>
      <c r="AM25" s="25">
        <v>0</v>
      </c>
      <c r="AN25" s="25">
        <v>0.48123323828488862</v>
      </c>
      <c r="AO25" s="25">
        <v>674.9186219716114</v>
      </c>
      <c r="AP25" s="25">
        <v>86.604167019747763</v>
      </c>
      <c r="AQ25" s="25">
        <v>37.238363656501321</v>
      </c>
      <c r="AR25" s="25">
        <v>0</v>
      </c>
      <c r="AS25" s="25">
        <v>0</v>
      </c>
      <c r="AT25" s="25">
        <v>49.365803363246442</v>
      </c>
      <c r="AU25" s="25">
        <v>435.56990241491502</v>
      </c>
      <c r="AV25" s="25">
        <v>163.76932449999998</v>
      </c>
      <c r="AW25" s="25">
        <v>163.76932449999998</v>
      </c>
      <c r="AX25" s="25">
        <v>0</v>
      </c>
      <c r="AY25" s="25">
        <v>0</v>
      </c>
      <c r="AZ25" s="25">
        <v>139.49892556839507</v>
      </c>
      <c r="BA25" s="25">
        <v>83.71898420723484</v>
      </c>
      <c r="BB25" s="25">
        <v>23.241642233816759</v>
      </c>
      <c r="BC25" s="25">
        <v>32.538299127343457</v>
      </c>
      <c r="BD25" s="25">
        <v>0</v>
      </c>
      <c r="BE25" s="25">
        <v>132.30165234651997</v>
      </c>
      <c r="BF25" s="25">
        <v>16.095252147543263</v>
      </c>
      <c r="BG25" s="25">
        <v>1.6022772097078437</v>
      </c>
      <c r="BH25" s="25">
        <v>114.60412298926886</v>
      </c>
      <c r="BI25" s="25">
        <v>0</v>
      </c>
      <c r="BJ25" s="25">
        <v>522.17406943466278</v>
      </c>
      <c r="BK25" s="25">
        <v>832.32280988820719</v>
      </c>
      <c r="BL25" s="25">
        <v>0.54746682097125832</v>
      </c>
      <c r="BM25" s="25">
        <v>0.52278220807173459</v>
      </c>
    </row>
    <row r="26" spans="1:65" x14ac:dyDescent="0.35">
      <c r="A26" s="25" t="s">
        <v>10567</v>
      </c>
      <c r="B26" s="25" t="s">
        <v>10520</v>
      </c>
      <c r="C26" s="25" t="s">
        <v>10523</v>
      </c>
      <c r="D26" s="25" t="s">
        <v>10553</v>
      </c>
      <c r="E26" s="25" t="s">
        <v>10574</v>
      </c>
      <c r="F26" s="25">
        <v>659321</v>
      </c>
      <c r="G26" s="25">
        <v>0.89712319853843836</v>
      </c>
      <c r="H26" s="25">
        <v>160</v>
      </c>
      <c r="I26" s="25">
        <v>1537.8717050375933</v>
      </c>
      <c r="J26" s="42">
        <v>-6.1674863842148313E-2</v>
      </c>
      <c r="K26" s="25">
        <v>35</v>
      </c>
      <c r="L26" s="25">
        <v>549.28549730922066</v>
      </c>
      <c r="M26" s="25">
        <v>57.693664330721369</v>
      </c>
      <c r="N26" s="25">
        <v>234.07097893311607</v>
      </c>
      <c r="O26" s="25">
        <v>171.05901376333463</v>
      </c>
      <c r="P26" s="25">
        <v>43.08076367264001</v>
      </c>
      <c r="Q26" s="25">
        <v>19.931201497141448</v>
      </c>
      <c r="R26" s="25">
        <v>19.931201497141448</v>
      </c>
      <c r="S26" s="25">
        <v>0</v>
      </c>
      <c r="T26" s="25">
        <v>0</v>
      </c>
      <c r="U26" s="25">
        <v>148417.13137784431</v>
      </c>
      <c r="V26" s="25">
        <v>0</v>
      </c>
      <c r="W26" s="25">
        <v>0</v>
      </c>
      <c r="X26" s="25">
        <v>0</v>
      </c>
      <c r="Y26" s="25">
        <v>1873.6706887673649</v>
      </c>
      <c r="Z26" s="25">
        <v>0</v>
      </c>
      <c r="AA26" s="25">
        <v>339.87</v>
      </c>
      <c r="AB26" s="25">
        <v>0.71</v>
      </c>
      <c r="AC26" s="25">
        <v>1533.090688767365</v>
      </c>
      <c r="AD26" s="25">
        <v>335.79898372977163</v>
      </c>
      <c r="AE26" s="25">
        <v>-41.415282990637081</v>
      </c>
      <c r="AF26" s="25">
        <v>0</v>
      </c>
      <c r="AG26" s="25">
        <v>0</v>
      </c>
      <c r="AH26" s="25">
        <v>-54.612089810535799</v>
      </c>
      <c r="AI26" s="25">
        <v>-123.00035822944248</v>
      </c>
      <c r="AJ26" s="25">
        <v>-116.77125269915632</v>
      </c>
      <c r="AK26" s="25">
        <v>0</v>
      </c>
      <c r="AL26" s="25">
        <v>0</v>
      </c>
      <c r="AM26" s="25">
        <v>0</v>
      </c>
      <c r="AN26" s="25">
        <v>0.21903399856910005</v>
      </c>
      <c r="AO26" s="25">
        <v>1537.8717050375933</v>
      </c>
      <c r="AP26" s="25">
        <v>96.027372801172874</v>
      </c>
      <c r="AQ26" s="25">
        <v>41.415282990637081</v>
      </c>
      <c r="AR26" s="25">
        <v>0</v>
      </c>
      <c r="AS26" s="25">
        <v>0</v>
      </c>
      <c r="AT26" s="25">
        <v>54.612089810535799</v>
      </c>
      <c r="AU26" s="25">
        <v>841.41630422153457</v>
      </c>
      <c r="AV26" s="25">
        <v>163.76932449999998</v>
      </c>
      <c r="AW26" s="25">
        <v>163.76932449999998</v>
      </c>
      <c r="AX26" s="25">
        <v>0</v>
      </c>
      <c r="AY26" s="25">
        <v>0</v>
      </c>
      <c r="AZ26" s="25">
        <v>139.49892556839507</v>
      </c>
      <c r="BA26" s="25">
        <v>83.71898420723484</v>
      </c>
      <c r="BB26" s="25">
        <v>23.241642233816759</v>
      </c>
      <c r="BC26" s="25">
        <v>32.538299127343457</v>
      </c>
      <c r="BD26" s="25">
        <v>0</v>
      </c>
      <c r="BE26" s="25">
        <v>538.14805415313947</v>
      </c>
      <c r="BF26" s="25">
        <v>57.84688298881872</v>
      </c>
      <c r="BG26" s="25">
        <v>1.6022772097078437</v>
      </c>
      <c r="BH26" s="25">
        <v>478.69889395461286</v>
      </c>
      <c r="BI26" s="25">
        <v>0</v>
      </c>
      <c r="BJ26" s="25">
        <v>937.44367702270745</v>
      </c>
      <c r="BK26" s="25">
        <v>1273.242660752479</v>
      </c>
      <c r="BL26" s="25">
        <v>-6.1867199840047113E-2</v>
      </c>
      <c r="BM26" s="25">
        <v>-6.1674863842148313E-2</v>
      </c>
    </row>
    <row r="27" spans="1:65" x14ac:dyDescent="0.35">
      <c r="A27" s="25" t="s">
        <v>10567</v>
      </c>
      <c r="B27" s="25" t="s">
        <v>10520</v>
      </c>
      <c r="C27" s="25" t="s">
        <v>10555</v>
      </c>
      <c r="D27" s="25" t="s">
        <v>9782</v>
      </c>
      <c r="E27" s="25" t="s">
        <v>10575</v>
      </c>
      <c r="F27" s="25">
        <v>659321</v>
      </c>
      <c r="G27" s="25">
        <v>0.89712319853843836</v>
      </c>
      <c r="H27" s="25">
        <v>160</v>
      </c>
      <c r="I27" s="68">
        <v>506.14494972182558</v>
      </c>
      <c r="J27" s="69">
        <v>0.65737181273075951</v>
      </c>
      <c r="K27" s="25">
        <v>35</v>
      </c>
      <c r="L27" s="25">
        <v>318.92099828485453</v>
      </c>
      <c r="M27" s="25">
        <v>54.014805128558955</v>
      </c>
      <c r="N27" s="25">
        <v>234.07097893311607</v>
      </c>
      <c r="O27" s="25">
        <v>39.047603670132972</v>
      </c>
      <c r="P27" s="25">
        <v>90.630234921836859</v>
      </c>
      <c r="Q27" s="25">
        <v>104.39314034114622</v>
      </c>
      <c r="R27" s="25">
        <v>23.249099982531749</v>
      </c>
      <c r="S27" s="25">
        <v>39.116596091173477</v>
      </c>
      <c r="T27" s="25">
        <v>42.02744426744097</v>
      </c>
      <c r="U27" s="25">
        <v>0</v>
      </c>
      <c r="V27" s="25">
        <v>28424.549769330308</v>
      </c>
      <c r="W27" s="25">
        <v>0</v>
      </c>
      <c r="X27" s="25">
        <v>0</v>
      </c>
      <c r="Y27" s="25">
        <v>647.8067780741369</v>
      </c>
      <c r="Z27" s="25">
        <v>0</v>
      </c>
      <c r="AA27" s="25">
        <v>339.87</v>
      </c>
      <c r="AB27" s="25">
        <v>0.71</v>
      </c>
      <c r="AC27" s="25">
        <v>307.22677807413692</v>
      </c>
      <c r="AD27" s="25">
        <v>141.66182835231132</v>
      </c>
      <c r="AE27" s="25">
        <v>-16.863187372212348</v>
      </c>
      <c r="AF27" s="25">
        <v>0</v>
      </c>
      <c r="AG27" s="25">
        <v>0</v>
      </c>
      <c r="AH27" s="25">
        <v>-23.33787223009903</v>
      </c>
      <c r="AI27" s="25">
        <v>-101.46076874999997</v>
      </c>
      <c r="AJ27" s="25">
        <v>0</v>
      </c>
      <c r="AK27" s="25">
        <v>0</v>
      </c>
      <c r="AL27" s="25">
        <v>0</v>
      </c>
      <c r="AM27" s="25">
        <v>0</v>
      </c>
      <c r="AN27" s="25">
        <v>0.46109857103057239</v>
      </c>
      <c r="AO27" s="25">
        <v>506.14494972182558</v>
      </c>
      <c r="AP27" s="25">
        <v>40.201059602311375</v>
      </c>
      <c r="AQ27" s="25">
        <v>16.863187372212348</v>
      </c>
      <c r="AR27" s="25">
        <v>0</v>
      </c>
      <c r="AS27" s="25">
        <v>0</v>
      </c>
      <c r="AT27" s="25">
        <v>23.33787223009903</v>
      </c>
      <c r="AU27" s="25">
        <v>293.08931322266983</v>
      </c>
      <c r="AV27" s="25">
        <v>122.99684421250004</v>
      </c>
      <c r="AW27" s="25">
        <v>122.99684421250004</v>
      </c>
      <c r="AX27" s="25">
        <v>0</v>
      </c>
      <c r="AY27" s="25">
        <v>0</v>
      </c>
      <c r="AZ27" s="25">
        <v>123.79722078095335</v>
      </c>
      <c r="BA27" s="25">
        <v>77.86117468209936</v>
      </c>
      <c r="BB27" s="25">
        <v>19.140019207855833</v>
      </c>
      <c r="BC27" s="25">
        <v>26.796026890998164</v>
      </c>
      <c r="BD27" s="25">
        <v>0</v>
      </c>
      <c r="BE27" s="25">
        <v>46.295248229216412</v>
      </c>
      <c r="BF27" s="25">
        <v>8.3658282704551201</v>
      </c>
      <c r="BG27" s="25">
        <v>1.4901660226239113</v>
      </c>
      <c r="BH27" s="25">
        <v>36.439253936137376</v>
      </c>
      <c r="BI27" s="25">
        <v>0</v>
      </c>
      <c r="BJ27" s="25">
        <v>333.2903728249812</v>
      </c>
      <c r="BK27" s="25">
        <v>474.95220117729252</v>
      </c>
      <c r="BL27" s="25">
        <v>1.0829961671598354</v>
      </c>
      <c r="BM27" s="25">
        <v>0.65737181273075951</v>
      </c>
    </row>
    <row r="28" spans="1:65" x14ac:dyDescent="0.35">
      <c r="A28" s="25" t="s">
        <v>10567</v>
      </c>
      <c r="B28" s="25" t="s">
        <v>10557</v>
      </c>
      <c r="C28" s="25" t="s">
        <v>9782</v>
      </c>
      <c r="D28" s="25" t="s">
        <v>9782</v>
      </c>
      <c r="E28" s="25" t="s">
        <v>10196</v>
      </c>
      <c r="F28" s="25">
        <f>F27</f>
        <v>659321</v>
      </c>
      <c r="G28" s="25">
        <f>G27</f>
        <v>0.89712319853843836</v>
      </c>
      <c r="H28" s="25">
        <f>(H27*N27)/(N27)</f>
        <v>160</v>
      </c>
      <c r="I28" s="25">
        <f>(I27*N27)/(N27)</f>
        <v>506.14494972182558</v>
      </c>
      <c r="J28" s="42">
        <f>(J27*N27)/(N27)</f>
        <v>0.65737181273075951</v>
      </c>
      <c r="K28" s="25">
        <f>K27</f>
        <v>35</v>
      </c>
      <c r="L28" s="25">
        <f>L27</f>
        <v>318.92099828485453</v>
      </c>
      <c r="M28" s="25">
        <f>M27</f>
        <v>54.014805128558955</v>
      </c>
      <c r="N28" s="25">
        <f>N27</f>
        <v>234.07097893311607</v>
      </c>
      <c r="O28" s="25">
        <f>O27</f>
        <v>39.047603670132972</v>
      </c>
      <c r="P28" s="25">
        <f>P27</f>
        <v>90.630234921836859</v>
      </c>
      <c r="Q28" s="25">
        <f>Q27</f>
        <v>104.39314034114622</v>
      </c>
      <c r="R28" s="25">
        <f>R27</f>
        <v>23.249099982531749</v>
      </c>
      <c r="S28" s="25">
        <f>S27</f>
        <v>39.116596091173477</v>
      </c>
      <c r="T28" s="25">
        <f>T27</f>
        <v>42.02744426744097</v>
      </c>
      <c r="U28" s="25">
        <f>U27</f>
        <v>0</v>
      </c>
      <c r="V28" s="25">
        <f>V27</f>
        <v>28424.549769330308</v>
      </c>
      <c r="W28" s="25">
        <f>W27</f>
        <v>0</v>
      </c>
      <c r="X28" s="25">
        <f>(X27*N27)/(N27)</f>
        <v>0</v>
      </c>
      <c r="Y28" s="25">
        <f>(Y27*N27)/(N27)</f>
        <v>647.8067780741369</v>
      </c>
      <c r="Z28" s="25">
        <f>(Z27*N27)/(N27)</f>
        <v>0</v>
      </c>
      <c r="AA28" s="25">
        <f>(AA27*N27)/(N27)</f>
        <v>339.87</v>
      </c>
      <c r="AB28" s="25">
        <f>(AB27*N27)/(N27)</f>
        <v>0.71</v>
      </c>
      <c r="AC28" s="25">
        <f>(AC27*N27)/(N27)</f>
        <v>307.22677807413692</v>
      </c>
      <c r="AD28" s="25">
        <f>(AD27*N27)/(N27)</f>
        <v>141.66182835231132</v>
      </c>
      <c r="AE28" s="25">
        <f>(AE27*N27)/(N27)</f>
        <v>-16.863187372212348</v>
      </c>
      <c r="AF28" s="25">
        <f>(AF27*N27)/(N27)</f>
        <v>0</v>
      </c>
      <c r="AG28" s="25">
        <f>(AG27*N27)/(N27)</f>
        <v>0</v>
      </c>
      <c r="AH28" s="25">
        <f>(AH27*N27)/(N27)</f>
        <v>-23.33787223009903</v>
      </c>
      <c r="AI28" s="25">
        <f>(AI27*N27)/(N27)</f>
        <v>-101.46076874999997</v>
      </c>
      <c r="AJ28" s="25">
        <f>(AJ27*N27)/(N27)</f>
        <v>0</v>
      </c>
      <c r="AK28" s="25">
        <f>(AK27*N27)/(N27)</f>
        <v>0</v>
      </c>
      <c r="AL28" s="25">
        <f>(AL27*N27)/(N27)</f>
        <v>0</v>
      </c>
      <c r="AM28" s="25">
        <f>(AM27*N27)/(N27)</f>
        <v>0</v>
      </c>
      <c r="AN28" s="25">
        <f>(AN27*N27)/(N27)</f>
        <v>0.46109857103057239</v>
      </c>
      <c r="AO28" s="25">
        <f>(AO27*N27)/(N27)</f>
        <v>506.14494972182558</v>
      </c>
      <c r="AP28" s="25">
        <f>(AP27*N27)/(N27)</f>
        <v>40.201059602311368</v>
      </c>
      <c r="AQ28" s="25">
        <f>(AQ27*N27)/(N27)</f>
        <v>16.863187372212348</v>
      </c>
      <c r="AR28" s="25">
        <f>(AR27*N27)/(N27)</f>
        <v>0</v>
      </c>
      <c r="AS28" s="25">
        <f>(AS27*N27)/(N27)</f>
        <v>0</v>
      </c>
      <c r="AT28" s="25">
        <f>(AT27*N27)/(N27)</f>
        <v>23.33787223009903</v>
      </c>
      <c r="AU28" s="25">
        <f>(AU27*N27)/(N27)</f>
        <v>293.08931322266983</v>
      </c>
      <c r="AV28" s="25">
        <f>(AV27*N27)/(N27)</f>
        <v>122.99684421250004</v>
      </c>
      <c r="AW28" s="25">
        <f>(AW27*N27)/(N27)</f>
        <v>122.99684421250004</v>
      </c>
      <c r="AX28" s="25">
        <f>(AX27*N27)/(N27)</f>
        <v>0</v>
      </c>
      <c r="AY28" s="25">
        <f>(AY27*N27)/(N27)</f>
        <v>0</v>
      </c>
      <c r="AZ28" s="25">
        <f>(AZ27*N27)/(N27)</f>
        <v>123.79722078095335</v>
      </c>
      <c r="BA28" s="25">
        <f>(BA27*N27)/(N27)</f>
        <v>77.861174682099374</v>
      </c>
      <c r="BB28" s="25">
        <f>(BB27*N27)/(N27)</f>
        <v>19.140019207855833</v>
      </c>
      <c r="BC28" s="25">
        <f>(BC27*N27)/(N27)</f>
        <v>26.796026890998164</v>
      </c>
      <c r="BD28" s="25">
        <f>(BD27*N27)/(N27)</f>
        <v>0</v>
      </c>
      <c r="BE28" s="25">
        <f>(BE27*N27)/(N27)</f>
        <v>46.295248229216412</v>
      </c>
      <c r="BF28" s="25">
        <f>(BF27*N27)/(N27)</f>
        <v>8.3658282704551201</v>
      </c>
      <c r="BG28" s="25">
        <f>(BG27*N27)/(N27)</f>
        <v>1.4901660226239113</v>
      </c>
      <c r="BH28" s="25">
        <f>(BH27*N27)/(N27)</f>
        <v>36.439253936137376</v>
      </c>
      <c r="BI28" s="25">
        <f>(BI27*N27)/(N27)</f>
        <v>0</v>
      </c>
      <c r="BJ28" s="25">
        <f>(BJ27*N27)/(N27)</f>
        <v>333.29037282498126</v>
      </c>
      <c r="BK28" s="25">
        <f>(BK27*N27)/(N27)</f>
        <v>474.95220117729252</v>
      </c>
      <c r="BL28" s="25">
        <f>(BL27*N27)/(N27)</f>
        <v>1.0829961671598354</v>
      </c>
      <c r="BM28" s="25">
        <f>(BM27*N27)/(N27)</f>
        <v>0.65737181273075951</v>
      </c>
    </row>
    <row r="29" spans="1:65" x14ac:dyDescent="0.35">
      <c r="A29" s="25" t="s">
        <v>10540</v>
      </c>
      <c r="B29" s="25" t="s">
        <v>10526</v>
      </c>
      <c r="C29" s="25" t="s">
        <v>10527</v>
      </c>
      <c r="D29" s="25" t="s">
        <v>10541</v>
      </c>
      <c r="E29" s="25" t="s">
        <v>10587</v>
      </c>
      <c r="F29" s="25">
        <v>659321</v>
      </c>
      <c r="G29" s="25">
        <v>0.89712319853843836</v>
      </c>
      <c r="H29" s="25">
        <v>160</v>
      </c>
      <c r="I29" s="25">
        <v>506.14494972182558</v>
      </c>
      <c r="J29" s="42">
        <v>0.56812156780698142</v>
      </c>
      <c r="K29" s="25">
        <v>35</v>
      </c>
      <c r="L29" s="25">
        <v>390.50456992442491</v>
      </c>
      <c r="M29" s="25">
        <v>45.367348140794775</v>
      </c>
      <c r="N29" s="25">
        <v>234.07097893311607</v>
      </c>
      <c r="O29" s="25">
        <v>39.047603670132972</v>
      </c>
      <c r="P29" s="25">
        <v>90.630234921836859</v>
      </c>
      <c r="Q29" s="25">
        <v>104.39314034114622</v>
      </c>
      <c r="R29" s="25">
        <v>23.249099982531749</v>
      </c>
      <c r="S29" s="25">
        <v>39.116596091173477</v>
      </c>
      <c r="T29" s="25">
        <v>42.02744426744097</v>
      </c>
      <c r="U29" s="25">
        <v>0</v>
      </c>
      <c r="V29" s="25">
        <v>28424.549769330308</v>
      </c>
      <c r="W29" s="25">
        <v>0</v>
      </c>
      <c r="X29" s="25">
        <v>0</v>
      </c>
      <c r="Y29" s="25">
        <v>647.8067780741369</v>
      </c>
      <c r="Z29" s="25">
        <v>0</v>
      </c>
      <c r="AA29" s="25">
        <v>339.87</v>
      </c>
      <c r="AB29" s="25">
        <v>0.71</v>
      </c>
      <c r="AC29" s="25">
        <v>307.22677807413692</v>
      </c>
      <c r="AD29" s="25">
        <v>141.66182835231132</v>
      </c>
      <c r="AE29" s="25">
        <v>-16.863187372212348</v>
      </c>
      <c r="AF29" s="25">
        <v>0</v>
      </c>
      <c r="AG29" s="25">
        <v>0</v>
      </c>
      <c r="AH29" s="25">
        <v>-23.33787223009903</v>
      </c>
      <c r="AI29" s="25">
        <v>-101.46076874999997</v>
      </c>
      <c r="AJ29" s="25">
        <v>0</v>
      </c>
      <c r="AK29" s="25">
        <v>0</v>
      </c>
      <c r="AL29" s="25">
        <v>0</v>
      </c>
      <c r="AM29" s="25">
        <v>0</v>
      </c>
      <c r="AN29" s="25">
        <v>0.46109857103057239</v>
      </c>
      <c r="AO29" s="25">
        <v>506.14494972182558</v>
      </c>
      <c r="AP29" s="25">
        <v>40.201059602311375</v>
      </c>
      <c r="AQ29" s="25">
        <v>16.863187372212348</v>
      </c>
      <c r="AR29" s="25">
        <v>0</v>
      </c>
      <c r="AS29" s="25">
        <v>0</v>
      </c>
      <c r="AT29" s="25">
        <v>23.33787223009903</v>
      </c>
      <c r="AU29" s="25">
        <v>247.91575249306351</v>
      </c>
      <c r="AV29" s="25">
        <v>58.138247985755498</v>
      </c>
      <c r="AW29" s="25">
        <v>58.138247985755498</v>
      </c>
      <c r="AX29" s="25">
        <v>0</v>
      </c>
      <c r="AY29" s="25">
        <v>0</v>
      </c>
      <c r="AZ29" s="25">
        <v>134.59007694571139</v>
      </c>
      <c r="BA29" s="25">
        <v>77.86117468209936</v>
      </c>
      <c r="BB29" s="25">
        <v>23.63704260983835</v>
      </c>
      <c r="BC29" s="25">
        <v>33.091859653773689</v>
      </c>
      <c r="BD29" s="25">
        <v>0</v>
      </c>
      <c r="BE29" s="25">
        <v>55.187427561596607</v>
      </c>
      <c r="BF29" s="25">
        <v>8.6879524867501186</v>
      </c>
      <c r="BG29" s="25">
        <v>1.4901660226239113</v>
      </c>
      <c r="BH29" s="25">
        <v>45.009309052222576</v>
      </c>
      <c r="BI29" s="25">
        <v>0</v>
      </c>
      <c r="BJ29" s="25">
        <v>288.11681209537488</v>
      </c>
      <c r="BK29" s="25">
        <v>429.7786404476862</v>
      </c>
      <c r="BL29" s="25">
        <v>0.93595963273800364</v>
      </c>
      <c r="BM29" s="25">
        <v>0.56812156780698142</v>
      </c>
    </row>
    <row r="30" spans="1:65" x14ac:dyDescent="0.35">
      <c r="A30" s="25" t="s">
        <v>10540</v>
      </c>
      <c r="B30" s="25" t="s">
        <v>10526</v>
      </c>
      <c r="C30" s="25" t="s">
        <v>10527</v>
      </c>
      <c r="D30" s="25" t="s">
        <v>10543</v>
      </c>
      <c r="E30" s="25" t="s">
        <v>10588</v>
      </c>
      <c r="F30" s="25">
        <v>659321</v>
      </c>
      <c r="G30" s="25">
        <v>0.89712319853843836</v>
      </c>
      <c r="H30" s="25">
        <v>160</v>
      </c>
      <c r="I30" s="25">
        <v>567.51618105823422</v>
      </c>
      <c r="J30" s="42">
        <v>0.32091999457076403</v>
      </c>
      <c r="K30" s="25">
        <v>35</v>
      </c>
      <c r="L30" s="25">
        <v>390.50456992442491</v>
      </c>
      <c r="M30" s="25">
        <v>45.367348140794775</v>
      </c>
      <c r="N30" s="25">
        <v>234.07097893311607</v>
      </c>
      <c r="O30" s="25">
        <v>39.047603670132972</v>
      </c>
      <c r="P30" s="25">
        <v>90.630234921836859</v>
      </c>
      <c r="Q30" s="25">
        <v>104.39314034114622</v>
      </c>
      <c r="R30" s="25">
        <v>23.249099982531749</v>
      </c>
      <c r="S30" s="25">
        <v>39.116596091173477</v>
      </c>
      <c r="T30" s="25">
        <v>42.02744426744097</v>
      </c>
      <c r="U30" s="25">
        <v>0</v>
      </c>
      <c r="V30" s="25">
        <v>0</v>
      </c>
      <c r="W30" s="25">
        <v>7106.1374423325769</v>
      </c>
      <c r="X30" s="25">
        <v>0</v>
      </c>
      <c r="Y30" s="25">
        <v>647.8067780741369</v>
      </c>
      <c r="Z30" s="25">
        <v>0</v>
      </c>
      <c r="AA30" s="25">
        <v>339.87</v>
      </c>
      <c r="AB30" s="25">
        <v>0.71</v>
      </c>
      <c r="AC30" s="25">
        <v>307.22677807413692</v>
      </c>
      <c r="AD30" s="25">
        <v>80.290597015902677</v>
      </c>
      <c r="AE30" s="25">
        <v>18.953601922153702</v>
      </c>
      <c r="AF30" s="25">
        <v>-2.8535227846726419</v>
      </c>
      <c r="AG30" s="25">
        <v>29.560991483193188</v>
      </c>
      <c r="AH30" s="25">
        <v>0</v>
      </c>
      <c r="AI30" s="25">
        <v>-101.46076874999997</v>
      </c>
      <c r="AJ30" s="25">
        <v>0</v>
      </c>
      <c r="AK30" s="25">
        <v>-24.49089888657695</v>
      </c>
      <c r="AL30" s="25">
        <v>0</v>
      </c>
      <c r="AM30" s="25">
        <v>0</v>
      </c>
      <c r="AN30" s="25">
        <v>0.26133983996840193</v>
      </c>
      <c r="AO30" s="25">
        <v>567.51618105823422</v>
      </c>
      <c r="AP30" s="25">
        <v>0</v>
      </c>
      <c r="AQ30" s="25">
        <v>0</v>
      </c>
      <c r="AR30" s="25">
        <v>0</v>
      </c>
      <c r="AS30" s="25">
        <v>0</v>
      </c>
      <c r="AT30" s="25">
        <v>0</v>
      </c>
      <c r="AU30" s="25">
        <v>244.06347080226348</v>
      </c>
      <c r="AV30" s="25">
        <v>58.138247985755498</v>
      </c>
      <c r="AW30" s="25">
        <v>58.138247985755498</v>
      </c>
      <c r="AX30" s="25">
        <v>0</v>
      </c>
      <c r="AY30" s="25">
        <v>0</v>
      </c>
      <c r="AZ30" s="25">
        <v>134.59007694571139</v>
      </c>
      <c r="BA30" s="25">
        <v>77.86117468209936</v>
      </c>
      <c r="BB30" s="25">
        <v>23.63704260983835</v>
      </c>
      <c r="BC30" s="25">
        <v>33.091859653773689</v>
      </c>
      <c r="BD30" s="25">
        <v>0</v>
      </c>
      <c r="BE30" s="25">
        <v>51.335145870796595</v>
      </c>
      <c r="BF30" s="25">
        <v>7.4634075424212707</v>
      </c>
      <c r="BG30" s="25">
        <v>1.4901660226239113</v>
      </c>
      <c r="BH30" s="25">
        <v>42.381572305751412</v>
      </c>
      <c r="BI30" s="25">
        <v>0</v>
      </c>
      <c r="BJ30" s="25">
        <v>244.06347080226348</v>
      </c>
      <c r="BK30" s="25">
        <v>324.35406781816619</v>
      </c>
      <c r="BL30" s="25">
        <v>0.59281059706351547</v>
      </c>
      <c r="BM30" s="25">
        <v>0.32091999457076403</v>
      </c>
    </row>
    <row r="31" spans="1:65" x14ac:dyDescent="0.35">
      <c r="A31" s="25" t="s">
        <v>10540</v>
      </c>
      <c r="B31" s="25" t="s">
        <v>10526</v>
      </c>
      <c r="C31" s="25" t="s">
        <v>10527</v>
      </c>
      <c r="D31" s="25" t="s">
        <v>10545</v>
      </c>
      <c r="E31" s="25" t="s">
        <v>10589</v>
      </c>
      <c r="F31" s="25">
        <v>659321</v>
      </c>
      <c r="G31" s="25">
        <v>0.89712319853843836</v>
      </c>
      <c r="H31" s="25">
        <v>160</v>
      </c>
      <c r="I31" s="25">
        <v>540.8087123597137</v>
      </c>
      <c r="J31" s="42">
        <v>0.39120884209058743</v>
      </c>
      <c r="K31" s="25">
        <v>35</v>
      </c>
      <c r="L31" s="25">
        <v>390.50456992442491</v>
      </c>
      <c r="M31" s="25">
        <v>45.367348140794775</v>
      </c>
      <c r="N31" s="25">
        <v>234.07097893311607</v>
      </c>
      <c r="O31" s="25">
        <v>39.047603670132972</v>
      </c>
      <c r="P31" s="25">
        <v>90.630234921836859</v>
      </c>
      <c r="Q31" s="25">
        <v>104.39314034114622</v>
      </c>
      <c r="R31" s="25">
        <v>23.249099982531749</v>
      </c>
      <c r="S31" s="25">
        <v>39.116596091173477</v>
      </c>
      <c r="T31" s="25">
        <v>42.02744426744097</v>
      </c>
      <c r="U31" s="25">
        <v>0</v>
      </c>
      <c r="V31" s="25">
        <v>0</v>
      </c>
      <c r="W31" s="25">
        <v>0</v>
      </c>
      <c r="X31" s="25">
        <v>7106137.442332577</v>
      </c>
      <c r="Y31" s="25">
        <v>647.8067780741369</v>
      </c>
      <c r="Z31" s="25">
        <v>0</v>
      </c>
      <c r="AA31" s="25">
        <v>339.87</v>
      </c>
      <c r="AB31" s="25">
        <v>0.71</v>
      </c>
      <c r="AC31" s="25">
        <v>307.22677807413692</v>
      </c>
      <c r="AD31" s="25">
        <v>106.99806571442321</v>
      </c>
      <c r="AE31" s="25">
        <v>18.953601922153702</v>
      </c>
      <c r="AF31" s="25">
        <v>0</v>
      </c>
      <c r="AG31" s="25">
        <v>0</v>
      </c>
      <c r="AH31" s="25">
        <v>0</v>
      </c>
      <c r="AI31" s="25">
        <v>-101.46076874999997</v>
      </c>
      <c r="AJ31" s="25">
        <v>0</v>
      </c>
      <c r="AK31" s="25">
        <v>-24.49089888657695</v>
      </c>
      <c r="AL31" s="25">
        <v>0</v>
      </c>
      <c r="AM31" s="25">
        <v>0</v>
      </c>
      <c r="AN31" s="25">
        <v>0.3482706370360838</v>
      </c>
      <c r="AO31" s="25">
        <v>540.8087123597137</v>
      </c>
      <c r="AP31" s="25">
        <v>0</v>
      </c>
      <c r="AQ31" s="25">
        <v>0</v>
      </c>
      <c r="AR31" s="25">
        <v>0</v>
      </c>
      <c r="AS31" s="25">
        <v>0</v>
      </c>
      <c r="AT31" s="25">
        <v>0</v>
      </c>
      <c r="AU31" s="25">
        <v>246.79786251445884</v>
      </c>
      <c r="AV31" s="25">
        <v>58.138247985755498</v>
      </c>
      <c r="AW31" s="25">
        <v>58.138247985755498</v>
      </c>
      <c r="AX31" s="25">
        <v>0</v>
      </c>
      <c r="AY31" s="25">
        <v>0</v>
      </c>
      <c r="AZ31" s="25">
        <v>134.59007694571139</v>
      </c>
      <c r="BA31" s="25">
        <v>77.86117468209936</v>
      </c>
      <c r="BB31" s="25">
        <v>23.63704260983835</v>
      </c>
      <c r="BC31" s="25">
        <v>33.091859653773689</v>
      </c>
      <c r="BD31" s="25">
        <v>0</v>
      </c>
      <c r="BE31" s="25">
        <v>54.069537582991963</v>
      </c>
      <c r="BF31" s="25">
        <v>7.4634075424212707</v>
      </c>
      <c r="BG31" s="25">
        <v>1.4901660226239113</v>
      </c>
      <c r="BH31" s="25">
        <v>45.11596401794678</v>
      </c>
      <c r="BI31" s="25">
        <v>0</v>
      </c>
      <c r="BJ31" s="25">
        <v>246.79786251445884</v>
      </c>
      <c r="BK31" s="25">
        <v>353.79592822888208</v>
      </c>
      <c r="BL31" s="25">
        <v>0.68864163300144166</v>
      </c>
      <c r="BM31" s="25">
        <v>0.39120884209058743</v>
      </c>
    </row>
    <row r="32" spans="1:65" x14ac:dyDescent="0.35">
      <c r="A32" s="25" t="s">
        <v>10540</v>
      </c>
      <c r="B32" s="25" t="s">
        <v>10526</v>
      </c>
      <c r="C32" s="25" t="s">
        <v>10527</v>
      </c>
      <c r="D32" s="25" t="s">
        <v>10547</v>
      </c>
      <c r="E32" s="25" t="s">
        <v>10590</v>
      </c>
      <c r="F32" s="25">
        <v>659321</v>
      </c>
      <c r="G32" s="25">
        <v>0.89712319853843836</v>
      </c>
      <c r="H32" s="25">
        <v>160</v>
      </c>
      <c r="I32" s="25">
        <v>525.47529237597541</v>
      </c>
      <c r="J32" s="42">
        <v>0.3887905434128594</v>
      </c>
      <c r="K32" s="25">
        <v>35</v>
      </c>
      <c r="L32" s="25">
        <v>283.0790417251369</v>
      </c>
      <c r="M32" s="25">
        <v>37.607152677801636</v>
      </c>
      <c r="N32" s="25">
        <v>234.07097893311607</v>
      </c>
      <c r="O32" s="25">
        <v>28.309714547065742</v>
      </c>
      <c r="P32" s="25">
        <v>94.465195322932288</v>
      </c>
      <c r="Q32" s="25">
        <v>111.29606906311798</v>
      </c>
      <c r="R32" s="25">
        <v>23.249099982531749</v>
      </c>
      <c r="S32" s="25">
        <v>46.019524813145274</v>
      </c>
      <c r="T32" s="25">
        <v>42.02744426744097</v>
      </c>
      <c r="U32" s="25">
        <v>0</v>
      </c>
      <c r="V32" s="25">
        <v>0</v>
      </c>
      <c r="W32" s="25">
        <v>0</v>
      </c>
      <c r="X32" s="25">
        <v>0</v>
      </c>
      <c r="Y32" s="25">
        <v>611.06227177818766</v>
      </c>
      <c r="Z32" s="25">
        <v>0</v>
      </c>
      <c r="AA32" s="25">
        <v>339.87</v>
      </c>
      <c r="AB32" s="25">
        <v>0.71</v>
      </c>
      <c r="AC32" s="25">
        <v>270.48227177818768</v>
      </c>
      <c r="AD32" s="25">
        <v>85.586979402212251</v>
      </c>
      <c r="AE32" s="25">
        <v>15.873789347787627</v>
      </c>
      <c r="AF32" s="25">
        <v>0</v>
      </c>
      <c r="AG32" s="25">
        <v>0</v>
      </c>
      <c r="AH32" s="25">
        <v>0</v>
      </c>
      <c r="AI32" s="25">
        <v>-101.46076874999997</v>
      </c>
      <c r="AJ32" s="25">
        <v>0</v>
      </c>
      <c r="AK32" s="25">
        <v>0</v>
      </c>
      <c r="AL32" s="25">
        <v>0</v>
      </c>
      <c r="AM32" s="25">
        <v>0</v>
      </c>
      <c r="AN32" s="25">
        <v>0.3164236193357578</v>
      </c>
      <c r="AO32" s="25">
        <v>525.47529237597541</v>
      </c>
      <c r="AP32" s="25">
        <v>0</v>
      </c>
      <c r="AQ32" s="25">
        <v>0</v>
      </c>
      <c r="AR32" s="25">
        <v>0</v>
      </c>
      <c r="AS32" s="25">
        <v>0</v>
      </c>
      <c r="AT32" s="25">
        <v>0</v>
      </c>
      <c r="AU32" s="25">
        <v>224.19511684886206</v>
      </c>
      <c r="AV32" s="25">
        <v>55.72160741575405</v>
      </c>
      <c r="AW32" s="25">
        <v>55.72160741575405</v>
      </c>
      <c r="AX32" s="25">
        <v>0</v>
      </c>
      <c r="AY32" s="25">
        <v>0</v>
      </c>
      <c r="AZ32" s="25">
        <v>116.71398012140588</v>
      </c>
      <c r="BA32" s="25">
        <v>77.86117468209936</v>
      </c>
      <c r="BB32" s="25">
        <v>16.18866893304439</v>
      </c>
      <c r="BC32" s="25">
        <v>22.664136506262142</v>
      </c>
      <c r="BD32" s="25">
        <v>0</v>
      </c>
      <c r="BE32" s="25">
        <v>51.759529311702117</v>
      </c>
      <c r="BF32" s="25">
        <v>7.1214188290344236</v>
      </c>
      <c r="BG32" s="25">
        <v>1.4901660226239113</v>
      </c>
      <c r="BH32" s="25">
        <v>43.147944460043782</v>
      </c>
      <c r="BI32" s="25">
        <v>0</v>
      </c>
      <c r="BJ32" s="25">
        <v>224.19511684886206</v>
      </c>
      <c r="BK32" s="25">
        <v>309.78209625107434</v>
      </c>
      <c r="BL32" s="25">
        <v>0.75531687577818496</v>
      </c>
      <c r="BM32" s="25">
        <v>0.3887905434128594</v>
      </c>
    </row>
    <row r="33" spans="1:65" x14ac:dyDescent="0.35">
      <c r="A33" s="25" t="s">
        <v>10540</v>
      </c>
      <c r="B33" s="25" t="s">
        <v>10526</v>
      </c>
      <c r="C33" s="25" t="s">
        <v>10527</v>
      </c>
      <c r="D33" s="25" t="s">
        <v>10549</v>
      </c>
      <c r="E33" s="25" t="s">
        <v>10591</v>
      </c>
      <c r="F33" s="25">
        <v>659321</v>
      </c>
      <c r="G33" s="25">
        <v>0.89712319853843836</v>
      </c>
      <c r="H33" s="25">
        <v>160</v>
      </c>
      <c r="I33" s="25">
        <v>587.44677497859846</v>
      </c>
      <c r="J33" s="42">
        <v>0.28076956487782057</v>
      </c>
      <c r="K33" s="25">
        <v>35</v>
      </c>
      <c r="L33" s="25">
        <v>427.86023612698216</v>
      </c>
      <c r="M33" s="25">
        <v>45.711934960266348</v>
      </c>
      <c r="N33" s="25">
        <v>234.07097893311607</v>
      </c>
      <c r="O33" s="25">
        <v>47.872781788848236</v>
      </c>
      <c r="P33" s="25">
        <v>81.882709850382639</v>
      </c>
      <c r="Q33" s="25">
        <v>104.31548729388514</v>
      </c>
      <c r="R33" s="25">
        <v>23.249099982531749</v>
      </c>
      <c r="S33" s="25">
        <v>0</v>
      </c>
      <c r="T33" s="25">
        <v>81.066387311353409</v>
      </c>
      <c r="U33" s="25">
        <v>0</v>
      </c>
      <c r="V33" s="25">
        <v>0</v>
      </c>
      <c r="W33" s="25">
        <v>0</v>
      </c>
      <c r="X33" s="25">
        <v>0</v>
      </c>
      <c r="Y33" s="25">
        <v>674.17058550360593</v>
      </c>
      <c r="Z33" s="25">
        <v>0</v>
      </c>
      <c r="AA33" s="25">
        <v>339.87</v>
      </c>
      <c r="AB33" s="25">
        <v>0.71</v>
      </c>
      <c r="AC33" s="25">
        <v>333.59058550360589</v>
      </c>
      <c r="AD33" s="25">
        <v>86.72381052500748</v>
      </c>
      <c r="AE33" s="25">
        <v>14.736958224992456</v>
      </c>
      <c r="AF33" s="25">
        <v>0</v>
      </c>
      <c r="AG33" s="25">
        <v>0</v>
      </c>
      <c r="AH33" s="25">
        <v>0</v>
      </c>
      <c r="AI33" s="25">
        <v>-101.46076874999997</v>
      </c>
      <c r="AJ33" s="25">
        <v>0</v>
      </c>
      <c r="AK33" s="25">
        <v>0</v>
      </c>
      <c r="AL33" s="25">
        <v>0</v>
      </c>
      <c r="AM33" s="25">
        <v>0</v>
      </c>
      <c r="AN33" s="25">
        <v>0.25997079741949147</v>
      </c>
      <c r="AO33" s="25">
        <v>587.44677497859846</v>
      </c>
      <c r="AP33" s="25">
        <v>0</v>
      </c>
      <c r="AQ33" s="25">
        <v>0</v>
      </c>
      <c r="AR33" s="25">
        <v>0</v>
      </c>
      <c r="AS33" s="25">
        <v>0</v>
      </c>
      <c r="AT33" s="25">
        <v>0</v>
      </c>
      <c r="AU33" s="25">
        <v>246.80395037821847</v>
      </c>
      <c r="AV33" s="25">
        <v>63.846453430885617</v>
      </c>
      <c r="AW33" s="25">
        <v>63.846453430885617</v>
      </c>
      <c r="AX33" s="25">
        <v>0</v>
      </c>
      <c r="AY33" s="25">
        <v>0</v>
      </c>
      <c r="AZ33" s="25">
        <v>119.98296201355525</v>
      </c>
      <c r="BA33" s="25">
        <v>77.86117468209936</v>
      </c>
      <c r="BB33" s="25">
        <v>17.550744721439951</v>
      </c>
      <c r="BC33" s="25">
        <v>24.571042610015933</v>
      </c>
      <c r="BD33" s="25">
        <v>0</v>
      </c>
      <c r="BE33" s="25">
        <v>62.974534933777598</v>
      </c>
      <c r="BF33" s="25">
        <v>9.9075829005868581</v>
      </c>
      <c r="BG33" s="25">
        <v>1.4901660226239113</v>
      </c>
      <c r="BH33" s="25">
        <v>51.576786010566828</v>
      </c>
      <c r="BI33" s="25">
        <v>0</v>
      </c>
      <c r="BJ33" s="25">
        <v>246.80395037821847</v>
      </c>
      <c r="BK33" s="25">
        <v>333.52776090322595</v>
      </c>
      <c r="BL33" s="25">
        <v>0.49442994666837564</v>
      </c>
      <c r="BM33" s="25">
        <v>0.28076956487782057</v>
      </c>
    </row>
    <row r="34" spans="1:65" x14ac:dyDescent="0.35">
      <c r="A34" s="25" t="s">
        <v>10540</v>
      </c>
      <c r="B34" s="25" t="s">
        <v>10526</v>
      </c>
      <c r="C34" s="25" t="s">
        <v>10527</v>
      </c>
      <c r="D34" s="25" t="s">
        <v>10551</v>
      </c>
      <c r="E34" s="25" t="s">
        <v>10592</v>
      </c>
      <c r="F34" s="25">
        <v>659321</v>
      </c>
      <c r="G34" s="25">
        <v>0.89712319853843836</v>
      </c>
      <c r="H34" s="25">
        <v>160</v>
      </c>
      <c r="I34" s="25">
        <v>674.26003233800941</v>
      </c>
      <c r="J34" s="42">
        <v>0.44153522705038067</v>
      </c>
      <c r="K34" s="25">
        <v>35</v>
      </c>
      <c r="L34" s="25">
        <v>999.66468245388273</v>
      </c>
      <c r="M34" s="25">
        <v>73.924861524098262</v>
      </c>
      <c r="N34" s="25">
        <v>234.07097893311607</v>
      </c>
      <c r="O34" s="25">
        <v>171.05901376333463</v>
      </c>
      <c r="P34" s="25">
        <v>43.08076367264001</v>
      </c>
      <c r="Q34" s="25">
        <v>19.931201497141448</v>
      </c>
      <c r="R34" s="25">
        <v>19.931201497141448</v>
      </c>
      <c r="S34" s="25">
        <v>0</v>
      </c>
      <c r="T34" s="25">
        <v>0</v>
      </c>
      <c r="U34" s="25">
        <v>148417.13137784431</v>
      </c>
      <c r="V34" s="25">
        <v>0</v>
      </c>
      <c r="W34" s="25">
        <v>0</v>
      </c>
      <c r="X34" s="25">
        <v>0</v>
      </c>
      <c r="Y34" s="25">
        <v>985.19546908350435</v>
      </c>
      <c r="Z34" s="25">
        <v>0</v>
      </c>
      <c r="AA34" s="25">
        <v>339.87</v>
      </c>
      <c r="AB34" s="25">
        <v>0.71</v>
      </c>
      <c r="AC34" s="25">
        <v>644.61546908350431</v>
      </c>
      <c r="AD34" s="25">
        <v>310.93543674549494</v>
      </c>
      <c r="AE34" s="25">
        <v>-37.366470314849707</v>
      </c>
      <c r="AF34" s="25">
        <v>0</v>
      </c>
      <c r="AG34" s="25">
        <v>0</v>
      </c>
      <c r="AH34" s="25">
        <v>-49.526707649811918</v>
      </c>
      <c r="AI34" s="25">
        <v>-123.00035822944248</v>
      </c>
      <c r="AJ34" s="25">
        <v>-101.04190055139094</v>
      </c>
      <c r="AK34" s="25">
        <v>0</v>
      </c>
      <c r="AL34" s="25">
        <v>0</v>
      </c>
      <c r="AM34" s="25">
        <v>0</v>
      </c>
      <c r="AN34" s="25">
        <v>0.48235801289034219</v>
      </c>
      <c r="AO34" s="25">
        <v>674.26003233800941</v>
      </c>
      <c r="AP34" s="25">
        <v>86.893177964661618</v>
      </c>
      <c r="AQ34" s="25">
        <v>37.366470314849707</v>
      </c>
      <c r="AR34" s="25">
        <v>0</v>
      </c>
      <c r="AS34" s="25">
        <v>0</v>
      </c>
      <c r="AT34" s="25">
        <v>49.526707649811918</v>
      </c>
      <c r="AU34" s="25">
        <v>379.49641084270775</v>
      </c>
      <c r="AV34" s="25">
        <v>95.915077849257656</v>
      </c>
      <c r="AW34" s="25">
        <v>95.915077849257656</v>
      </c>
      <c r="AX34" s="25">
        <v>0</v>
      </c>
      <c r="AY34" s="25">
        <v>0</v>
      </c>
      <c r="AZ34" s="25">
        <v>145.89533948663723</v>
      </c>
      <c r="BA34" s="25">
        <v>83.71898420723484</v>
      </c>
      <c r="BB34" s="25">
        <v>25.906814699750992</v>
      </c>
      <c r="BC34" s="25">
        <v>36.269540579651384</v>
      </c>
      <c r="BD34" s="25">
        <v>0</v>
      </c>
      <c r="BE34" s="25">
        <v>137.68599350681282</v>
      </c>
      <c r="BF34" s="25">
        <v>16.469387894914334</v>
      </c>
      <c r="BG34" s="25">
        <v>1.6022772097078437</v>
      </c>
      <c r="BH34" s="25">
        <v>119.61432840219064</v>
      </c>
      <c r="BI34" s="25">
        <v>0</v>
      </c>
      <c r="BJ34" s="25">
        <v>466.38958880736936</v>
      </c>
      <c r="BK34" s="25">
        <v>777.3250255528643</v>
      </c>
      <c r="BL34" s="25">
        <v>0.46184054021017346</v>
      </c>
      <c r="BM34" s="25">
        <v>0.44153522705038067</v>
      </c>
    </row>
    <row r="35" spans="1:65" x14ac:dyDescent="0.35">
      <c r="A35" s="25" t="s">
        <v>10540</v>
      </c>
      <c r="B35" s="25" t="s">
        <v>10526</v>
      </c>
      <c r="C35" s="25" t="s">
        <v>10527</v>
      </c>
      <c r="D35" s="25" t="s">
        <v>10553</v>
      </c>
      <c r="E35" s="25" t="s">
        <v>10593</v>
      </c>
      <c r="F35" s="25">
        <v>659321</v>
      </c>
      <c r="G35" s="25">
        <v>0.89712319853843836</v>
      </c>
      <c r="H35" s="25">
        <v>160</v>
      </c>
      <c r="I35" s="25">
        <v>1537.2131154039914</v>
      </c>
      <c r="J35" s="42">
        <v>-9.7974367139689836E-2</v>
      </c>
      <c r="K35" s="25">
        <v>35</v>
      </c>
      <c r="L35" s="25">
        <v>599.75040208719577</v>
      </c>
      <c r="M35" s="25">
        <v>55.331096052593942</v>
      </c>
      <c r="N35" s="25">
        <v>234.07097893311607</v>
      </c>
      <c r="O35" s="25">
        <v>171.05901376333463</v>
      </c>
      <c r="P35" s="25">
        <v>43.08076367264001</v>
      </c>
      <c r="Q35" s="25">
        <v>19.931201497141448</v>
      </c>
      <c r="R35" s="25">
        <v>19.931201497141448</v>
      </c>
      <c r="S35" s="25">
        <v>0</v>
      </c>
      <c r="T35" s="25">
        <v>0</v>
      </c>
      <c r="U35" s="25">
        <v>148417.13137784431</v>
      </c>
      <c r="V35" s="25">
        <v>0</v>
      </c>
      <c r="W35" s="25">
        <v>0</v>
      </c>
      <c r="X35" s="25">
        <v>0</v>
      </c>
      <c r="Y35" s="25">
        <v>1873.7987954257135</v>
      </c>
      <c r="Z35" s="25">
        <v>0</v>
      </c>
      <c r="AA35" s="25">
        <v>339.87</v>
      </c>
      <c r="AB35" s="25">
        <v>0.71</v>
      </c>
      <c r="AC35" s="25">
        <v>1533.2187954257136</v>
      </c>
      <c r="AD35" s="25">
        <v>336.58568002172206</v>
      </c>
      <c r="AE35" s="25">
        <v>-41.543389648985482</v>
      </c>
      <c r="AF35" s="25">
        <v>0</v>
      </c>
      <c r="AG35" s="25">
        <v>0</v>
      </c>
      <c r="AH35" s="25">
        <v>-54.772994097101297</v>
      </c>
      <c r="AI35" s="25">
        <v>-123.00035822944248</v>
      </c>
      <c r="AJ35" s="25">
        <v>-117.26893804619294</v>
      </c>
      <c r="AK35" s="25">
        <v>0</v>
      </c>
      <c r="AL35" s="25">
        <v>0</v>
      </c>
      <c r="AM35" s="25">
        <v>0</v>
      </c>
      <c r="AN35" s="25">
        <v>0.21952879851584761</v>
      </c>
      <c r="AO35" s="25">
        <v>1537.2131154039914</v>
      </c>
      <c r="AP35" s="25">
        <v>96.316383746086785</v>
      </c>
      <c r="AQ35" s="25">
        <v>41.543389648985482</v>
      </c>
      <c r="AR35" s="25">
        <v>0</v>
      </c>
      <c r="AS35" s="25">
        <v>0</v>
      </c>
      <c r="AT35" s="25">
        <v>54.772994097101297</v>
      </c>
      <c r="AU35" s="25">
        <v>784.70924951736765</v>
      </c>
      <c r="AV35" s="25">
        <v>95.915077849257656</v>
      </c>
      <c r="AW35" s="25">
        <v>95.915077849257656</v>
      </c>
      <c r="AX35" s="25">
        <v>0</v>
      </c>
      <c r="AY35" s="25">
        <v>0</v>
      </c>
      <c r="AZ35" s="25">
        <v>145.89533948663723</v>
      </c>
      <c r="BA35" s="25">
        <v>83.71898420723484</v>
      </c>
      <c r="BB35" s="25">
        <v>25.906814699750992</v>
      </c>
      <c r="BC35" s="25">
        <v>36.269540579651384</v>
      </c>
      <c r="BD35" s="25">
        <v>0</v>
      </c>
      <c r="BE35" s="25">
        <v>542.89883218147281</v>
      </c>
      <c r="BF35" s="25">
        <v>58.221018736189798</v>
      </c>
      <c r="BG35" s="25">
        <v>1.6022772097078437</v>
      </c>
      <c r="BH35" s="25">
        <v>483.07553623557521</v>
      </c>
      <c r="BI35" s="25">
        <v>0</v>
      </c>
      <c r="BJ35" s="25">
        <v>881.02563326345444</v>
      </c>
      <c r="BK35" s="25">
        <v>1217.6113132851765</v>
      </c>
      <c r="BL35" s="25">
        <v>-9.822960857893695E-2</v>
      </c>
      <c r="BM35" s="25">
        <v>-9.7974367139689836E-2</v>
      </c>
    </row>
    <row r="36" spans="1:65" x14ac:dyDescent="0.35">
      <c r="A36" s="25" t="s">
        <v>10540</v>
      </c>
      <c r="B36" s="25" t="s">
        <v>10526</v>
      </c>
      <c r="C36" s="25" t="s">
        <v>10594</v>
      </c>
      <c r="D36" s="25" t="s">
        <v>9782</v>
      </c>
      <c r="E36" s="25" t="s">
        <v>10595</v>
      </c>
      <c r="F36" s="25">
        <v>659321</v>
      </c>
      <c r="G36" s="25">
        <v>0.89712319853843836</v>
      </c>
      <c r="H36" s="25">
        <v>160</v>
      </c>
      <c r="I36" s="68">
        <v>506.14494972182558</v>
      </c>
      <c r="J36" s="69">
        <v>0.56812156780698142</v>
      </c>
      <c r="K36" s="25">
        <v>35</v>
      </c>
      <c r="L36" s="25">
        <v>390.50456992442491</v>
      </c>
      <c r="M36" s="25">
        <v>45.367348140794775</v>
      </c>
      <c r="N36" s="25">
        <v>234.07097893311607</v>
      </c>
      <c r="O36" s="25">
        <v>39.047603670132972</v>
      </c>
      <c r="P36" s="25">
        <v>90.630234921836859</v>
      </c>
      <c r="Q36" s="25">
        <v>104.39314034114622</v>
      </c>
      <c r="R36" s="25">
        <v>23.249099982531749</v>
      </c>
      <c r="S36" s="25">
        <v>39.116596091173477</v>
      </c>
      <c r="T36" s="25">
        <v>42.02744426744097</v>
      </c>
      <c r="U36" s="25">
        <v>0</v>
      </c>
      <c r="V36" s="25">
        <v>28424.549769330308</v>
      </c>
      <c r="W36" s="25">
        <v>0</v>
      </c>
      <c r="X36" s="25">
        <v>0</v>
      </c>
      <c r="Y36" s="25">
        <v>647.8067780741369</v>
      </c>
      <c r="Z36" s="25">
        <v>0</v>
      </c>
      <c r="AA36" s="25">
        <v>339.87</v>
      </c>
      <c r="AB36" s="25">
        <v>0.71</v>
      </c>
      <c r="AC36" s="25">
        <v>307.22677807413692</v>
      </c>
      <c r="AD36" s="25">
        <v>141.66182835231132</v>
      </c>
      <c r="AE36" s="25">
        <v>-16.863187372212348</v>
      </c>
      <c r="AF36" s="25">
        <v>0</v>
      </c>
      <c r="AG36" s="25">
        <v>0</v>
      </c>
      <c r="AH36" s="25">
        <v>-23.33787223009903</v>
      </c>
      <c r="AI36" s="25">
        <v>-101.46076874999997</v>
      </c>
      <c r="AJ36" s="25">
        <v>0</v>
      </c>
      <c r="AK36" s="25">
        <v>0</v>
      </c>
      <c r="AL36" s="25">
        <v>0</v>
      </c>
      <c r="AM36" s="25">
        <v>0</v>
      </c>
      <c r="AN36" s="25">
        <v>0.46109857103057239</v>
      </c>
      <c r="AO36" s="25">
        <v>506.14494972182558</v>
      </c>
      <c r="AP36" s="25">
        <v>40.201059602311375</v>
      </c>
      <c r="AQ36" s="25">
        <v>16.863187372212348</v>
      </c>
      <c r="AR36" s="25">
        <v>0</v>
      </c>
      <c r="AS36" s="25">
        <v>0</v>
      </c>
      <c r="AT36" s="25">
        <v>23.33787223009903</v>
      </c>
      <c r="AU36" s="25">
        <v>247.91575249306351</v>
      </c>
      <c r="AV36" s="25">
        <v>58.138247985755498</v>
      </c>
      <c r="AW36" s="25">
        <v>58.138247985755498</v>
      </c>
      <c r="AX36" s="25">
        <v>0</v>
      </c>
      <c r="AY36" s="25">
        <v>0</v>
      </c>
      <c r="AZ36" s="25">
        <v>134.59007694571139</v>
      </c>
      <c r="BA36" s="25">
        <v>77.86117468209936</v>
      </c>
      <c r="BB36" s="25">
        <v>23.63704260983835</v>
      </c>
      <c r="BC36" s="25">
        <v>33.091859653773689</v>
      </c>
      <c r="BD36" s="25">
        <v>0</v>
      </c>
      <c r="BE36" s="25">
        <v>55.187427561596607</v>
      </c>
      <c r="BF36" s="25">
        <v>8.6879524867501186</v>
      </c>
      <c r="BG36" s="25">
        <v>1.4901660226239113</v>
      </c>
      <c r="BH36" s="25">
        <v>45.009309052222576</v>
      </c>
      <c r="BI36" s="25">
        <v>0</v>
      </c>
      <c r="BJ36" s="25">
        <v>288.11681209537488</v>
      </c>
      <c r="BK36" s="25">
        <v>429.7786404476862</v>
      </c>
      <c r="BL36" s="25">
        <v>0.93595963273800364</v>
      </c>
      <c r="BM36" s="25">
        <v>0.56812156780698142</v>
      </c>
    </row>
    <row r="37" spans="1:65" x14ac:dyDescent="0.35">
      <c r="A37" s="25" t="s">
        <v>10540</v>
      </c>
      <c r="B37" s="25" t="s">
        <v>10596</v>
      </c>
      <c r="C37" s="25" t="s">
        <v>9782</v>
      </c>
      <c r="D37" s="25" t="s">
        <v>9782</v>
      </c>
      <c r="E37" s="25" t="s">
        <v>10197</v>
      </c>
      <c r="F37" s="25">
        <f>F36</f>
        <v>659321</v>
      </c>
      <c r="G37" s="25">
        <f>G36</f>
        <v>0.89712319853843836</v>
      </c>
      <c r="H37" s="25">
        <f>(H36*N36)/(N36)</f>
        <v>160</v>
      </c>
      <c r="I37" s="25">
        <f>(I36*N36)/(N36)</f>
        <v>506.14494972182558</v>
      </c>
      <c r="J37" s="42">
        <f>(J36*N36)/(N36)</f>
        <v>0.56812156780698142</v>
      </c>
      <c r="K37" s="25">
        <f>K36</f>
        <v>35</v>
      </c>
      <c r="L37" s="25">
        <f>L36</f>
        <v>390.50456992442491</v>
      </c>
      <c r="M37" s="25">
        <f>M36</f>
        <v>45.367348140794775</v>
      </c>
      <c r="N37" s="25">
        <f>N36</f>
        <v>234.07097893311607</v>
      </c>
      <c r="O37" s="25">
        <f>O36</f>
        <v>39.047603670132972</v>
      </c>
      <c r="P37" s="25">
        <f>P36</f>
        <v>90.630234921836859</v>
      </c>
      <c r="Q37" s="25">
        <f>Q36</f>
        <v>104.39314034114622</v>
      </c>
      <c r="R37" s="25">
        <f>R36</f>
        <v>23.249099982531749</v>
      </c>
      <c r="S37" s="25">
        <f>S36</f>
        <v>39.116596091173477</v>
      </c>
      <c r="T37" s="25">
        <f>T36</f>
        <v>42.02744426744097</v>
      </c>
      <c r="U37" s="25">
        <f>U36</f>
        <v>0</v>
      </c>
      <c r="V37" s="25">
        <f>V36</f>
        <v>28424.549769330308</v>
      </c>
      <c r="W37" s="25">
        <f>W36</f>
        <v>0</v>
      </c>
      <c r="X37" s="25">
        <f>(X36*N36)/(N36)</f>
        <v>0</v>
      </c>
      <c r="Y37" s="25">
        <f>(Y36*N36)/(N36)</f>
        <v>647.8067780741369</v>
      </c>
      <c r="Z37" s="25">
        <f>(Z36*N36)/(N36)</f>
        <v>0</v>
      </c>
      <c r="AA37" s="25">
        <f>(AA36*N36)/(N36)</f>
        <v>339.87</v>
      </c>
      <c r="AB37" s="25">
        <f>(AB36*N36)/(N36)</f>
        <v>0.71</v>
      </c>
      <c r="AC37" s="25">
        <f>(AC36*N36)/(N36)</f>
        <v>307.22677807413692</v>
      </c>
      <c r="AD37" s="25">
        <f>(AD36*N36)/(N36)</f>
        <v>141.66182835231132</v>
      </c>
      <c r="AE37" s="25">
        <f>(AE36*N36)/(N36)</f>
        <v>-16.863187372212348</v>
      </c>
      <c r="AF37" s="25">
        <f>(AF36*N36)/(N36)</f>
        <v>0</v>
      </c>
      <c r="AG37" s="25">
        <f>(AG36*N36)/(N36)</f>
        <v>0</v>
      </c>
      <c r="AH37" s="25">
        <f>(AH36*N36)/(N36)</f>
        <v>-23.33787223009903</v>
      </c>
      <c r="AI37" s="25">
        <f>(AI36*N36)/(N36)</f>
        <v>-101.46076874999997</v>
      </c>
      <c r="AJ37" s="25">
        <f>(AJ36*N36)/(N36)</f>
        <v>0</v>
      </c>
      <c r="AK37" s="25">
        <f>(AK36*N36)/(N36)</f>
        <v>0</v>
      </c>
      <c r="AL37" s="25">
        <f>(AL36*N36)/(N36)</f>
        <v>0</v>
      </c>
      <c r="AM37" s="25">
        <f>(AM36*N36)/(N36)</f>
        <v>0</v>
      </c>
      <c r="AN37" s="25">
        <f>(AN36*N36)/(N36)</f>
        <v>0.46109857103057239</v>
      </c>
      <c r="AO37" s="25">
        <f>(AO36*N36)/(N36)</f>
        <v>506.14494972182558</v>
      </c>
      <c r="AP37" s="25">
        <f>(AP36*N36)/(N36)</f>
        <v>40.201059602311368</v>
      </c>
      <c r="AQ37" s="25">
        <f>(AQ36*N36)/(N36)</f>
        <v>16.863187372212348</v>
      </c>
      <c r="AR37" s="25">
        <f>(AR36*N36)/(N36)</f>
        <v>0</v>
      </c>
      <c r="AS37" s="25">
        <f>(AS36*N36)/(N36)</f>
        <v>0</v>
      </c>
      <c r="AT37" s="25">
        <f>(AT36*N36)/(N36)</f>
        <v>23.33787223009903</v>
      </c>
      <c r="AU37" s="25">
        <f>(AU36*N36)/(N36)</f>
        <v>247.91575249306351</v>
      </c>
      <c r="AV37" s="25">
        <f>(AV36*N36)/(N36)</f>
        <v>58.138247985755498</v>
      </c>
      <c r="AW37" s="25">
        <f>(AW36*N36)/(N36)</f>
        <v>58.138247985755498</v>
      </c>
      <c r="AX37" s="25">
        <f>(AX36*N36)/(N36)</f>
        <v>0</v>
      </c>
      <c r="AY37" s="25">
        <f>(AY36*N36)/(N36)</f>
        <v>0</v>
      </c>
      <c r="AZ37" s="25">
        <f>(AZ36*N36)/(N36)</f>
        <v>134.59007694571139</v>
      </c>
      <c r="BA37" s="25">
        <f>(BA36*N36)/(N36)</f>
        <v>77.861174682099374</v>
      </c>
      <c r="BB37" s="25">
        <f>(BB36*N36)/(N36)</f>
        <v>23.637042609838353</v>
      </c>
      <c r="BC37" s="25">
        <f>(BC36*N36)/(N36)</f>
        <v>33.091859653773689</v>
      </c>
      <c r="BD37" s="25">
        <f>(BD36*N36)/(N36)</f>
        <v>0</v>
      </c>
      <c r="BE37" s="25">
        <f>(BE36*N36)/(N36)</f>
        <v>55.187427561596607</v>
      </c>
      <c r="BF37" s="25">
        <f>(BF36*N36)/(N36)</f>
        <v>8.6879524867501186</v>
      </c>
      <c r="BG37" s="25">
        <f>(BG36*N36)/(N36)</f>
        <v>1.4901660226239113</v>
      </c>
      <c r="BH37" s="25">
        <f>(BH36*N36)/(N36)</f>
        <v>45.009309052222584</v>
      </c>
      <c r="BI37" s="25">
        <f>(BI36*N36)/(N36)</f>
        <v>0</v>
      </c>
      <c r="BJ37" s="25">
        <f>(BJ36*N36)/(N36)</f>
        <v>288.11681209537488</v>
      </c>
      <c r="BK37" s="25">
        <f>(BK36*N36)/(N36)</f>
        <v>429.77864044768626</v>
      </c>
      <c r="BL37" s="25">
        <f>(BL36*N36)/(N36)</f>
        <v>0.93595963273800364</v>
      </c>
      <c r="BM37" s="25">
        <f>(BM36*N36)/(N36)</f>
        <v>0.56812156780698142</v>
      </c>
    </row>
    <row r="38" spans="1:65" x14ac:dyDescent="0.35">
      <c r="A38" s="25" t="s">
        <v>10558</v>
      </c>
      <c r="B38" s="25" t="s">
        <v>10526</v>
      </c>
      <c r="C38" s="25" t="s">
        <v>10527</v>
      </c>
      <c r="D38" s="25" t="s">
        <v>10541</v>
      </c>
      <c r="E38" s="25" t="s">
        <v>10597</v>
      </c>
      <c r="F38" s="25">
        <v>659321</v>
      </c>
      <c r="G38" s="25">
        <v>0.89712319853843836</v>
      </c>
      <c r="H38" s="25">
        <v>160</v>
      </c>
      <c r="I38" s="25">
        <v>486.78748467182561</v>
      </c>
      <c r="J38" s="42">
        <v>0.63216912796276181</v>
      </c>
      <c r="K38" s="25">
        <v>35</v>
      </c>
      <c r="L38" s="25">
        <v>390.50456992442491</v>
      </c>
      <c r="M38" s="25">
        <v>45.367348140794775</v>
      </c>
      <c r="N38" s="25">
        <v>234.07097893311607</v>
      </c>
      <c r="O38" s="25">
        <v>39.047603670132972</v>
      </c>
      <c r="P38" s="25">
        <v>90.630234921836859</v>
      </c>
      <c r="Q38" s="25">
        <v>104.39314034114622</v>
      </c>
      <c r="R38" s="25">
        <v>23.249099982531749</v>
      </c>
      <c r="S38" s="25">
        <v>39.116596091173477</v>
      </c>
      <c r="T38" s="25">
        <v>42.02744426744097</v>
      </c>
      <c r="U38" s="25">
        <v>0</v>
      </c>
      <c r="V38" s="25">
        <v>28424.549769330308</v>
      </c>
      <c r="W38" s="25">
        <v>0</v>
      </c>
      <c r="X38" s="25">
        <v>0</v>
      </c>
      <c r="Y38" s="25">
        <v>647.8067780741369</v>
      </c>
      <c r="Z38" s="25">
        <v>0</v>
      </c>
      <c r="AA38" s="25">
        <v>339.87</v>
      </c>
      <c r="AB38" s="25">
        <v>0.71</v>
      </c>
      <c r="AC38" s="25">
        <v>307.22677807413692</v>
      </c>
      <c r="AD38" s="25">
        <v>161.01929340231129</v>
      </c>
      <c r="AE38" s="25">
        <v>-16.863187372212348</v>
      </c>
      <c r="AF38" s="25">
        <v>0</v>
      </c>
      <c r="AG38" s="25">
        <v>0</v>
      </c>
      <c r="AH38" s="25">
        <v>-23.33787223009903</v>
      </c>
      <c r="AI38" s="25">
        <v>-101.46076874999997</v>
      </c>
      <c r="AJ38" s="25">
        <v>0</v>
      </c>
      <c r="AK38" s="25">
        <v>0</v>
      </c>
      <c r="AL38" s="25">
        <v>0</v>
      </c>
      <c r="AM38" s="25">
        <v>-19.357465049999991</v>
      </c>
      <c r="AN38" s="25">
        <v>0.52410566035834194</v>
      </c>
      <c r="AO38" s="25">
        <v>486.78748467182561</v>
      </c>
      <c r="AP38" s="25">
        <v>40.201059602311375</v>
      </c>
      <c r="AQ38" s="25">
        <v>16.863187372212348</v>
      </c>
      <c r="AR38" s="25">
        <v>0</v>
      </c>
      <c r="AS38" s="25">
        <v>0</v>
      </c>
      <c r="AT38" s="25">
        <v>23.33787223009903</v>
      </c>
      <c r="AU38" s="25">
        <v>248.73844475768848</v>
      </c>
      <c r="AV38" s="25">
        <v>58.138247985755498</v>
      </c>
      <c r="AW38" s="25">
        <v>58.138247985755498</v>
      </c>
      <c r="AX38" s="25">
        <v>0</v>
      </c>
      <c r="AY38" s="25">
        <v>0</v>
      </c>
      <c r="AZ38" s="25">
        <v>134.59007694571139</v>
      </c>
      <c r="BA38" s="25">
        <v>77.86117468209936</v>
      </c>
      <c r="BB38" s="25">
        <v>23.63704260983835</v>
      </c>
      <c r="BC38" s="25">
        <v>33.091859653773689</v>
      </c>
      <c r="BD38" s="25">
        <v>0</v>
      </c>
      <c r="BE38" s="25">
        <v>56.010119826221604</v>
      </c>
      <c r="BF38" s="25">
        <v>7.7200792342501199</v>
      </c>
      <c r="BG38" s="25">
        <v>1.4901660226239113</v>
      </c>
      <c r="BH38" s="25">
        <v>46.799874569347573</v>
      </c>
      <c r="BI38" s="25">
        <v>0</v>
      </c>
      <c r="BJ38" s="25">
        <v>288.93950435999989</v>
      </c>
      <c r="BK38" s="25">
        <v>449.95879776231118</v>
      </c>
      <c r="BL38" s="25">
        <v>1.0016445233622033</v>
      </c>
      <c r="BM38" s="25">
        <v>0.63216912796276181</v>
      </c>
    </row>
    <row r="39" spans="1:65" x14ac:dyDescent="0.35">
      <c r="A39" s="25" t="s">
        <v>10558</v>
      </c>
      <c r="B39" s="25" t="s">
        <v>10526</v>
      </c>
      <c r="C39" s="25" t="s">
        <v>10527</v>
      </c>
      <c r="D39" s="25" t="s">
        <v>10543</v>
      </c>
      <c r="E39" s="25" t="s">
        <v>10598</v>
      </c>
      <c r="F39" s="25">
        <v>659321</v>
      </c>
      <c r="G39" s="25">
        <v>0.89712319853843836</v>
      </c>
      <c r="H39" s="25">
        <v>160</v>
      </c>
      <c r="I39" s="25">
        <v>482.03623532955328</v>
      </c>
      <c r="J39" s="42">
        <v>0.56637018892248214</v>
      </c>
      <c r="K39" s="25">
        <v>35</v>
      </c>
      <c r="L39" s="25">
        <v>390.50456992442491</v>
      </c>
      <c r="M39" s="25">
        <v>45.367348140794775</v>
      </c>
      <c r="N39" s="25">
        <v>234.07097893311607</v>
      </c>
      <c r="O39" s="25">
        <v>39.047603670132972</v>
      </c>
      <c r="P39" s="25">
        <v>90.630234921836859</v>
      </c>
      <c r="Q39" s="25">
        <v>104.39314034114622</v>
      </c>
      <c r="R39" s="25">
        <v>23.249099982531749</v>
      </c>
      <c r="S39" s="25">
        <v>39.116596091173477</v>
      </c>
      <c r="T39" s="25">
        <v>42.02744426744097</v>
      </c>
      <c r="U39" s="25">
        <v>0</v>
      </c>
      <c r="V39" s="25">
        <v>0</v>
      </c>
      <c r="W39" s="25">
        <v>7106.1374423325769</v>
      </c>
      <c r="X39" s="25">
        <v>0</v>
      </c>
      <c r="Y39" s="25">
        <v>647.8067780741369</v>
      </c>
      <c r="Z39" s="25">
        <v>0</v>
      </c>
      <c r="AA39" s="25">
        <v>339.87</v>
      </c>
      <c r="AB39" s="25">
        <v>0.71</v>
      </c>
      <c r="AC39" s="25">
        <v>307.22677807413692</v>
      </c>
      <c r="AD39" s="25">
        <v>165.77054274458362</v>
      </c>
      <c r="AE39" s="25">
        <v>18.953601922153702</v>
      </c>
      <c r="AF39" s="25">
        <v>-2.8535227846726419</v>
      </c>
      <c r="AG39" s="25">
        <v>-5.8554186148467222</v>
      </c>
      <c r="AH39" s="25">
        <v>0</v>
      </c>
      <c r="AI39" s="25">
        <v>-101.46076874999997</v>
      </c>
      <c r="AJ39" s="25">
        <v>0</v>
      </c>
      <c r="AK39" s="25">
        <v>-55.196969467217961</v>
      </c>
      <c r="AL39" s="25">
        <v>0</v>
      </c>
      <c r="AM39" s="25">
        <v>-19.357465049999991</v>
      </c>
      <c r="AN39" s="25">
        <v>0.53957061875830858</v>
      </c>
      <c r="AO39" s="25">
        <v>482.03623532955328</v>
      </c>
      <c r="AP39" s="25">
        <v>0</v>
      </c>
      <c r="AQ39" s="25">
        <v>0</v>
      </c>
      <c r="AR39" s="25">
        <v>0</v>
      </c>
      <c r="AS39" s="25">
        <v>0</v>
      </c>
      <c r="AT39" s="25">
        <v>0</v>
      </c>
      <c r="AU39" s="25">
        <v>249.46718900063442</v>
      </c>
      <c r="AV39" s="25">
        <v>58.138247985755498</v>
      </c>
      <c r="AW39" s="25">
        <v>58.138247985755498</v>
      </c>
      <c r="AX39" s="25">
        <v>0</v>
      </c>
      <c r="AY39" s="25">
        <v>0</v>
      </c>
      <c r="AZ39" s="25">
        <v>134.59007694571139</v>
      </c>
      <c r="BA39" s="25">
        <v>77.86117468209936</v>
      </c>
      <c r="BB39" s="25">
        <v>23.63704260983835</v>
      </c>
      <c r="BC39" s="25">
        <v>33.091859653773689</v>
      </c>
      <c r="BD39" s="25">
        <v>0</v>
      </c>
      <c r="BE39" s="25">
        <v>56.738864069167526</v>
      </c>
      <c r="BF39" s="25">
        <v>4.9602307608892211</v>
      </c>
      <c r="BG39" s="25">
        <v>1.4901660226239113</v>
      </c>
      <c r="BH39" s="25">
        <v>50.288467285654392</v>
      </c>
      <c r="BI39" s="25">
        <v>0</v>
      </c>
      <c r="BJ39" s="25">
        <v>249.46718900063442</v>
      </c>
      <c r="BK39" s="25">
        <v>415.23773174521807</v>
      </c>
      <c r="BL39" s="25">
        <v>0.88863007118865422</v>
      </c>
      <c r="BM39" s="25">
        <v>0.56637018892248214</v>
      </c>
    </row>
    <row r="40" spans="1:65" x14ac:dyDescent="0.35">
      <c r="A40" s="25" t="s">
        <v>10558</v>
      </c>
      <c r="B40" s="25" t="s">
        <v>10526</v>
      </c>
      <c r="C40" s="25" t="s">
        <v>10527</v>
      </c>
      <c r="D40" s="25" t="s">
        <v>10545</v>
      </c>
      <c r="E40" s="25" t="s">
        <v>10599</v>
      </c>
      <c r="F40" s="25">
        <v>659321</v>
      </c>
      <c r="G40" s="25">
        <v>0.89712319853843836</v>
      </c>
      <c r="H40" s="25">
        <v>160</v>
      </c>
      <c r="I40" s="25">
        <v>490.74517672907268</v>
      </c>
      <c r="J40" s="42">
        <v>0.53746913583076028</v>
      </c>
      <c r="K40" s="25">
        <v>35</v>
      </c>
      <c r="L40" s="25">
        <v>390.50456992442491</v>
      </c>
      <c r="M40" s="25">
        <v>45.367348140794775</v>
      </c>
      <c r="N40" s="25">
        <v>234.07097893311607</v>
      </c>
      <c r="O40" s="25">
        <v>39.047603670132972</v>
      </c>
      <c r="P40" s="25">
        <v>90.630234921836859</v>
      </c>
      <c r="Q40" s="25">
        <v>104.39314034114622</v>
      </c>
      <c r="R40" s="25">
        <v>23.249099982531749</v>
      </c>
      <c r="S40" s="25">
        <v>39.116596091173477</v>
      </c>
      <c r="T40" s="25">
        <v>42.02744426744097</v>
      </c>
      <c r="U40" s="25">
        <v>0</v>
      </c>
      <c r="V40" s="25">
        <v>0</v>
      </c>
      <c r="W40" s="25">
        <v>0</v>
      </c>
      <c r="X40" s="25">
        <v>7106137.442332577</v>
      </c>
      <c r="Y40" s="25">
        <v>647.8067780741369</v>
      </c>
      <c r="Z40" s="25">
        <v>0</v>
      </c>
      <c r="AA40" s="25">
        <v>339.87</v>
      </c>
      <c r="AB40" s="25">
        <v>0.71</v>
      </c>
      <c r="AC40" s="25">
        <v>307.22677807413692</v>
      </c>
      <c r="AD40" s="25">
        <v>157.06160134506422</v>
      </c>
      <c r="AE40" s="25">
        <v>18.953601922153702</v>
      </c>
      <c r="AF40" s="25">
        <v>0</v>
      </c>
      <c r="AG40" s="25">
        <v>0</v>
      </c>
      <c r="AH40" s="25">
        <v>0</v>
      </c>
      <c r="AI40" s="25">
        <v>-101.46076874999997</v>
      </c>
      <c r="AJ40" s="25">
        <v>0</v>
      </c>
      <c r="AK40" s="25">
        <v>-55.196969467217961</v>
      </c>
      <c r="AL40" s="25">
        <v>0</v>
      </c>
      <c r="AM40" s="25">
        <v>-19.357465049999991</v>
      </c>
      <c r="AN40" s="25">
        <v>0.51122367109277067</v>
      </c>
      <c r="AO40" s="25">
        <v>490.74517672907268</v>
      </c>
      <c r="AP40" s="25">
        <v>0</v>
      </c>
      <c r="AQ40" s="25">
        <v>0</v>
      </c>
      <c r="AR40" s="25">
        <v>0</v>
      </c>
      <c r="AS40" s="25">
        <v>0</v>
      </c>
      <c r="AT40" s="25">
        <v>0</v>
      </c>
      <c r="AU40" s="25">
        <v>248.9255627787611</v>
      </c>
      <c r="AV40" s="25">
        <v>58.138247985755498</v>
      </c>
      <c r="AW40" s="25">
        <v>58.138247985755498</v>
      </c>
      <c r="AX40" s="25">
        <v>0</v>
      </c>
      <c r="AY40" s="25">
        <v>0</v>
      </c>
      <c r="AZ40" s="25">
        <v>134.59007694571139</v>
      </c>
      <c r="BA40" s="25">
        <v>77.86117468209936</v>
      </c>
      <c r="BB40" s="25">
        <v>23.63704260983835</v>
      </c>
      <c r="BC40" s="25">
        <v>33.091859653773689</v>
      </c>
      <c r="BD40" s="25">
        <v>0</v>
      </c>
      <c r="BE40" s="25">
        <v>56.197237847294211</v>
      </c>
      <c r="BF40" s="25">
        <v>4.9602307608892211</v>
      </c>
      <c r="BG40" s="25">
        <v>1.4901660226239113</v>
      </c>
      <c r="BH40" s="25">
        <v>49.746841063781076</v>
      </c>
      <c r="BI40" s="25">
        <v>0</v>
      </c>
      <c r="BJ40" s="25">
        <v>248.9255627787611</v>
      </c>
      <c r="BK40" s="25">
        <v>405.98716412382532</v>
      </c>
      <c r="BL40" s="25">
        <v>0.85852017100553768</v>
      </c>
      <c r="BM40" s="25">
        <v>0.53746913583076028</v>
      </c>
    </row>
    <row r="41" spans="1:65" x14ac:dyDescent="0.35">
      <c r="A41" s="25" t="s">
        <v>10558</v>
      </c>
      <c r="B41" s="25" t="s">
        <v>10526</v>
      </c>
      <c r="C41" s="25" t="s">
        <v>10527</v>
      </c>
      <c r="D41" s="25" t="s">
        <v>10547</v>
      </c>
      <c r="E41" s="25" t="s">
        <v>10600</v>
      </c>
      <c r="F41" s="25">
        <v>659321</v>
      </c>
      <c r="G41" s="25">
        <v>0.89712319853843836</v>
      </c>
      <c r="H41" s="25">
        <v>160</v>
      </c>
      <c r="I41" s="25">
        <v>506.11782732597544</v>
      </c>
      <c r="J41" s="42">
        <v>0.44353304639263513</v>
      </c>
      <c r="K41" s="25">
        <v>35</v>
      </c>
      <c r="L41" s="25">
        <v>283.0790417251369</v>
      </c>
      <c r="M41" s="25">
        <v>37.607152677801636</v>
      </c>
      <c r="N41" s="25">
        <v>234.07097893311607</v>
      </c>
      <c r="O41" s="25">
        <v>28.309714547065742</v>
      </c>
      <c r="P41" s="25">
        <v>94.465195322932288</v>
      </c>
      <c r="Q41" s="25">
        <v>111.29606906311798</v>
      </c>
      <c r="R41" s="25">
        <v>23.249099982531749</v>
      </c>
      <c r="S41" s="25">
        <v>46.019524813145274</v>
      </c>
      <c r="T41" s="25">
        <v>42.02744426744097</v>
      </c>
      <c r="U41" s="25">
        <v>0</v>
      </c>
      <c r="V41" s="25">
        <v>0</v>
      </c>
      <c r="W41" s="25">
        <v>0</v>
      </c>
      <c r="X41" s="25">
        <v>0</v>
      </c>
      <c r="Y41" s="25">
        <v>611.06227177818766</v>
      </c>
      <c r="Z41" s="25">
        <v>0</v>
      </c>
      <c r="AA41" s="25">
        <v>339.87</v>
      </c>
      <c r="AB41" s="25">
        <v>0.71</v>
      </c>
      <c r="AC41" s="25">
        <v>270.48227177818768</v>
      </c>
      <c r="AD41" s="25">
        <v>104.94444445221222</v>
      </c>
      <c r="AE41" s="25">
        <v>15.873789347787627</v>
      </c>
      <c r="AF41" s="25">
        <v>0</v>
      </c>
      <c r="AG41" s="25">
        <v>0</v>
      </c>
      <c r="AH41" s="25">
        <v>0</v>
      </c>
      <c r="AI41" s="25">
        <v>-101.46076874999997</v>
      </c>
      <c r="AJ41" s="25">
        <v>0</v>
      </c>
      <c r="AK41" s="25">
        <v>0</v>
      </c>
      <c r="AL41" s="25">
        <v>0</v>
      </c>
      <c r="AM41" s="25">
        <v>-19.357465049999991</v>
      </c>
      <c r="AN41" s="25">
        <v>0.38799010287178159</v>
      </c>
      <c r="AO41" s="25">
        <v>506.11782732597544</v>
      </c>
      <c r="AP41" s="25">
        <v>0</v>
      </c>
      <c r="AQ41" s="25">
        <v>0</v>
      </c>
      <c r="AR41" s="25">
        <v>0</v>
      </c>
      <c r="AS41" s="25">
        <v>0</v>
      </c>
      <c r="AT41" s="25">
        <v>0</v>
      </c>
      <c r="AU41" s="25">
        <v>225.01780911348703</v>
      </c>
      <c r="AV41" s="25">
        <v>55.72160741575405</v>
      </c>
      <c r="AW41" s="25">
        <v>55.72160741575405</v>
      </c>
      <c r="AX41" s="25">
        <v>0</v>
      </c>
      <c r="AY41" s="25">
        <v>0</v>
      </c>
      <c r="AZ41" s="25">
        <v>116.71398012140588</v>
      </c>
      <c r="BA41" s="25">
        <v>77.86117468209936</v>
      </c>
      <c r="BB41" s="25">
        <v>16.18866893304439</v>
      </c>
      <c r="BC41" s="25">
        <v>22.664136506262142</v>
      </c>
      <c r="BD41" s="25">
        <v>0</v>
      </c>
      <c r="BE41" s="25">
        <v>52.582221576327115</v>
      </c>
      <c r="BF41" s="25">
        <v>6.1535455765344249</v>
      </c>
      <c r="BG41" s="25">
        <v>1.4901660226239113</v>
      </c>
      <c r="BH41" s="25">
        <v>44.938509977168778</v>
      </c>
      <c r="BI41" s="25">
        <v>0</v>
      </c>
      <c r="BJ41" s="25">
        <v>225.01780911348703</v>
      </c>
      <c r="BK41" s="25">
        <v>329.96225356569926</v>
      </c>
      <c r="BL41" s="25">
        <v>0.82992493486448959</v>
      </c>
      <c r="BM41" s="25">
        <v>0.44353304639263513</v>
      </c>
    </row>
    <row r="42" spans="1:65" x14ac:dyDescent="0.35">
      <c r="A42" s="25" t="s">
        <v>10558</v>
      </c>
      <c r="B42" s="25" t="s">
        <v>10526</v>
      </c>
      <c r="C42" s="25" t="s">
        <v>10527</v>
      </c>
      <c r="D42" s="25" t="s">
        <v>10549</v>
      </c>
      <c r="E42" s="25" t="s">
        <v>10601</v>
      </c>
      <c r="F42" s="25">
        <v>659321</v>
      </c>
      <c r="G42" s="25">
        <v>0.89712319853843836</v>
      </c>
      <c r="H42" s="25">
        <v>160</v>
      </c>
      <c r="I42" s="25">
        <v>550.10832182109846</v>
      </c>
      <c r="J42" s="42">
        <v>0.37058612773106214</v>
      </c>
      <c r="K42" s="25">
        <v>35</v>
      </c>
      <c r="L42" s="25">
        <v>427.86023612698216</v>
      </c>
      <c r="M42" s="25">
        <v>45.711934960266348</v>
      </c>
      <c r="N42" s="25">
        <v>234.07097893311607</v>
      </c>
      <c r="O42" s="25">
        <v>47.872781788848236</v>
      </c>
      <c r="P42" s="25">
        <v>81.882709850382639</v>
      </c>
      <c r="Q42" s="25">
        <v>104.31548729388514</v>
      </c>
      <c r="R42" s="25">
        <v>23.249099982531749</v>
      </c>
      <c r="S42" s="25">
        <v>0</v>
      </c>
      <c r="T42" s="25">
        <v>81.066387311353409</v>
      </c>
      <c r="U42" s="25">
        <v>0</v>
      </c>
      <c r="V42" s="25">
        <v>0</v>
      </c>
      <c r="W42" s="25">
        <v>0</v>
      </c>
      <c r="X42" s="25">
        <v>0</v>
      </c>
      <c r="Y42" s="25">
        <v>674.17058550360593</v>
      </c>
      <c r="Z42" s="25">
        <v>0</v>
      </c>
      <c r="AA42" s="25">
        <v>339.87</v>
      </c>
      <c r="AB42" s="25">
        <v>0.71</v>
      </c>
      <c r="AC42" s="25">
        <v>333.59058550360589</v>
      </c>
      <c r="AD42" s="25">
        <v>124.06226368250748</v>
      </c>
      <c r="AE42" s="25">
        <v>14.736958224992456</v>
      </c>
      <c r="AF42" s="25">
        <v>0</v>
      </c>
      <c r="AG42" s="25">
        <v>0</v>
      </c>
      <c r="AH42" s="25">
        <v>0</v>
      </c>
      <c r="AI42" s="25">
        <v>-101.46076874999997</v>
      </c>
      <c r="AJ42" s="25">
        <v>0</v>
      </c>
      <c r="AK42" s="25">
        <v>0</v>
      </c>
      <c r="AL42" s="25">
        <v>0</v>
      </c>
      <c r="AM42" s="25">
        <v>-37.338453157499991</v>
      </c>
      <c r="AN42" s="25">
        <v>0.37189977497481397</v>
      </c>
      <c r="AO42" s="25">
        <v>550.10832182109846</v>
      </c>
      <c r="AP42" s="25">
        <v>0</v>
      </c>
      <c r="AQ42" s="25">
        <v>0</v>
      </c>
      <c r="AR42" s="25">
        <v>0</v>
      </c>
      <c r="AS42" s="25">
        <v>0</v>
      </c>
      <c r="AT42" s="25">
        <v>0</v>
      </c>
      <c r="AU42" s="25">
        <v>248.39083463741224</v>
      </c>
      <c r="AV42" s="25">
        <v>63.846453430885617</v>
      </c>
      <c r="AW42" s="25">
        <v>63.846453430885617</v>
      </c>
      <c r="AX42" s="25">
        <v>0</v>
      </c>
      <c r="AY42" s="25">
        <v>0</v>
      </c>
      <c r="AZ42" s="25">
        <v>119.98296201355525</v>
      </c>
      <c r="BA42" s="25">
        <v>77.86117468209936</v>
      </c>
      <c r="BB42" s="25">
        <v>17.550744721439951</v>
      </c>
      <c r="BC42" s="25">
        <v>24.571042610015933</v>
      </c>
      <c r="BD42" s="25">
        <v>0</v>
      </c>
      <c r="BE42" s="25">
        <v>64.561419192971343</v>
      </c>
      <c r="BF42" s="25">
        <v>8.0406602427118585</v>
      </c>
      <c r="BG42" s="25">
        <v>1.4901660226239113</v>
      </c>
      <c r="BH42" s="25">
        <v>55.030592927635574</v>
      </c>
      <c r="BI42" s="25">
        <v>0</v>
      </c>
      <c r="BJ42" s="25">
        <v>248.39083463741224</v>
      </c>
      <c r="BK42" s="25">
        <v>372.45309831991972</v>
      </c>
      <c r="BL42" s="25">
        <v>0.61111590576979935</v>
      </c>
      <c r="BM42" s="25">
        <v>0.37058612773106214</v>
      </c>
    </row>
    <row r="43" spans="1:65" x14ac:dyDescent="0.35">
      <c r="A43" s="25" t="s">
        <v>10558</v>
      </c>
      <c r="B43" s="25" t="s">
        <v>10526</v>
      </c>
      <c r="C43" s="25" t="s">
        <v>10527</v>
      </c>
      <c r="D43" s="25" t="s">
        <v>10551</v>
      </c>
      <c r="E43" s="25" t="s">
        <v>10602</v>
      </c>
      <c r="F43" s="25">
        <v>659321</v>
      </c>
      <c r="G43" s="25">
        <v>0.89712319853843836</v>
      </c>
      <c r="H43" s="25">
        <v>160</v>
      </c>
      <c r="I43" s="25">
        <v>610.32004733947349</v>
      </c>
      <c r="J43" s="42">
        <v>0.59700970403756815</v>
      </c>
      <c r="K43" s="25">
        <v>35</v>
      </c>
      <c r="L43" s="25">
        <v>999.66468245388273</v>
      </c>
      <c r="M43" s="25">
        <v>73.924861524098262</v>
      </c>
      <c r="N43" s="25">
        <v>234.07097893311607</v>
      </c>
      <c r="O43" s="25">
        <v>171.05901376333463</v>
      </c>
      <c r="P43" s="25">
        <v>43.08076367264001</v>
      </c>
      <c r="Q43" s="25">
        <v>19.931201497141448</v>
      </c>
      <c r="R43" s="25">
        <v>19.931201497141448</v>
      </c>
      <c r="S43" s="25">
        <v>0</v>
      </c>
      <c r="T43" s="25">
        <v>0</v>
      </c>
      <c r="U43" s="25">
        <v>148417.13137784431</v>
      </c>
      <c r="V43" s="25">
        <v>0</v>
      </c>
      <c r="W43" s="25">
        <v>0</v>
      </c>
      <c r="X43" s="25">
        <v>0</v>
      </c>
      <c r="Y43" s="25">
        <v>985.19546908350435</v>
      </c>
      <c r="Z43" s="25">
        <v>0</v>
      </c>
      <c r="AA43" s="25">
        <v>339.87</v>
      </c>
      <c r="AB43" s="25">
        <v>0.71</v>
      </c>
      <c r="AC43" s="25">
        <v>644.61546908350431</v>
      </c>
      <c r="AD43" s="25">
        <v>374.87542174403086</v>
      </c>
      <c r="AE43" s="25">
        <v>-37.366470314849707</v>
      </c>
      <c r="AF43" s="25">
        <v>0</v>
      </c>
      <c r="AG43" s="25">
        <v>0</v>
      </c>
      <c r="AH43" s="25">
        <v>-49.526707649811918</v>
      </c>
      <c r="AI43" s="25">
        <v>-123.00035822944248</v>
      </c>
      <c r="AJ43" s="25">
        <v>-164.98188554992677</v>
      </c>
      <c r="AK43" s="25">
        <v>0</v>
      </c>
      <c r="AL43" s="25">
        <v>0</v>
      </c>
      <c r="AM43" s="25">
        <v>0</v>
      </c>
      <c r="AN43" s="25">
        <v>0.58154890740834675</v>
      </c>
      <c r="AO43" s="25">
        <v>610.32004733947349</v>
      </c>
      <c r="AP43" s="25">
        <v>86.893177964661618</v>
      </c>
      <c r="AQ43" s="25">
        <v>37.366470314849707</v>
      </c>
      <c r="AR43" s="25">
        <v>0</v>
      </c>
      <c r="AS43" s="25">
        <v>0</v>
      </c>
      <c r="AT43" s="25">
        <v>49.526707649811918</v>
      </c>
      <c r="AU43" s="25">
        <v>382.21386020514547</v>
      </c>
      <c r="AV43" s="25">
        <v>95.915077849257656</v>
      </c>
      <c r="AW43" s="25">
        <v>95.915077849257656</v>
      </c>
      <c r="AX43" s="25">
        <v>0</v>
      </c>
      <c r="AY43" s="25">
        <v>0</v>
      </c>
      <c r="AZ43" s="25">
        <v>145.89533948663723</v>
      </c>
      <c r="BA43" s="25">
        <v>83.71898420723484</v>
      </c>
      <c r="BB43" s="25">
        <v>25.906814699750992</v>
      </c>
      <c r="BC43" s="25">
        <v>36.269540579651384</v>
      </c>
      <c r="BD43" s="25">
        <v>0</v>
      </c>
      <c r="BE43" s="25">
        <v>140.4034428692506</v>
      </c>
      <c r="BF43" s="25">
        <v>13.272388644987544</v>
      </c>
      <c r="BG43" s="25">
        <v>1.6022772097078437</v>
      </c>
      <c r="BH43" s="25">
        <v>125.5287770145552</v>
      </c>
      <c r="BI43" s="25">
        <v>0</v>
      </c>
      <c r="BJ43" s="25">
        <v>469.10703816980708</v>
      </c>
      <c r="BK43" s="25">
        <v>843.98245991383794</v>
      </c>
      <c r="BL43" s="25">
        <v>0.56524704774519319</v>
      </c>
      <c r="BM43" s="25">
        <v>0.59700970403756815</v>
      </c>
    </row>
    <row r="44" spans="1:65" x14ac:dyDescent="0.35">
      <c r="A44" s="25" t="s">
        <v>10558</v>
      </c>
      <c r="B44" s="25" t="s">
        <v>10526</v>
      </c>
      <c r="C44" s="25" t="s">
        <v>10527</v>
      </c>
      <c r="D44" s="25" t="s">
        <v>10553</v>
      </c>
      <c r="E44" s="25" t="s">
        <v>10603</v>
      </c>
      <c r="F44" s="25">
        <v>659321</v>
      </c>
      <c r="G44" s="25">
        <v>0.89712319853843836</v>
      </c>
      <c r="H44" s="25">
        <v>160</v>
      </c>
      <c r="I44" s="25">
        <v>1473.2731304054555</v>
      </c>
      <c r="J44" s="42">
        <v>-5.6981998820856472E-2</v>
      </c>
      <c r="K44" s="25">
        <v>35</v>
      </c>
      <c r="L44" s="25">
        <v>599.75040208719577</v>
      </c>
      <c r="M44" s="25">
        <v>55.331096052593942</v>
      </c>
      <c r="N44" s="25">
        <v>234.07097893311607</v>
      </c>
      <c r="O44" s="25">
        <v>171.05901376333463</v>
      </c>
      <c r="P44" s="25">
        <v>43.08076367264001</v>
      </c>
      <c r="Q44" s="25">
        <v>19.931201497141448</v>
      </c>
      <c r="R44" s="25">
        <v>19.931201497141448</v>
      </c>
      <c r="S44" s="25">
        <v>0</v>
      </c>
      <c r="T44" s="25">
        <v>0</v>
      </c>
      <c r="U44" s="25">
        <v>148417.13137784431</v>
      </c>
      <c r="V44" s="25">
        <v>0</v>
      </c>
      <c r="W44" s="25">
        <v>0</v>
      </c>
      <c r="X44" s="25">
        <v>0</v>
      </c>
      <c r="Y44" s="25">
        <v>1873.7987954257135</v>
      </c>
      <c r="Z44" s="25">
        <v>0</v>
      </c>
      <c r="AA44" s="25">
        <v>339.87</v>
      </c>
      <c r="AB44" s="25">
        <v>0.71</v>
      </c>
      <c r="AC44" s="25">
        <v>1533.2187954257136</v>
      </c>
      <c r="AD44" s="25">
        <v>400.52566502025797</v>
      </c>
      <c r="AE44" s="25">
        <v>-41.543389648985482</v>
      </c>
      <c r="AF44" s="25">
        <v>0</v>
      </c>
      <c r="AG44" s="25">
        <v>0</v>
      </c>
      <c r="AH44" s="25">
        <v>-54.772994097101297</v>
      </c>
      <c r="AI44" s="25">
        <v>-123.00035822944248</v>
      </c>
      <c r="AJ44" s="25">
        <v>-181.20892304472878</v>
      </c>
      <c r="AK44" s="25">
        <v>0</v>
      </c>
      <c r="AL44" s="25">
        <v>0</v>
      </c>
      <c r="AM44" s="25">
        <v>0</v>
      </c>
      <c r="AN44" s="25">
        <v>0.26123190389734818</v>
      </c>
      <c r="AO44" s="25">
        <v>1473.2731304054555</v>
      </c>
      <c r="AP44" s="25">
        <v>96.316383746086785</v>
      </c>
      <c r="AQ44" s="25">
        <v>41.543389648985482</v>
      </c>
      <c r="AR44" s="25">
        <v>0</v>
      </c>
      <c r="AS44" s="25">
        <v>0</v>
      </c>
      <c r="AT44" s="25">
        <v>54.772994097101297</v>
      </c>
      <c r="AU44" s="25">
        <v>787.4266988798056</v>
      </c>
      <c r="AV44" s="25">
        <v>95.915077849257656</v>
      </c>
      <c r="AW44" s="25">
        <v>95.915077849257656</v>
      </c>
      <c r="AX44" s="25">
        <v>0</v>
      </c>
      <c r="AY44" s="25">
        <v>0</v>
      </c>
      <c r="AZ44" s="25">
        <v>145.89533948663723</v>
      </c>
      <c r="BA44" s="25">
        <v>83.71898420723484</v>
      </c>
      <c r="BB44" s="25">
        <v>25.906814699750992</v>
      </c>
      <c r="BC44" s="25">
        <v>36.269540579651384</v>
      </c>
      <c r="BD44" s="25">
        <v>0</v>
      </c>
      <c r="BE44" s="25">
        <v>545.61628154391065</v>
      </c>
      <c r="BF44" s="25">
        <v>55.024019486263008</v>
      </c>
      <c r="BG44" s="25">
        <v>1.6022772097078437</v>
      </c>
      <c r="BH44" s="25">
        <v>488.98998484793975</v>
      </c>
      <c r="BI44" s="25">
        <v>0</v>
      </c>
      <c r="BJ44" s="25">
        <v>883.74308262589238</v>
      </c>
      <c r="BK44" s="25">
        <v>1284.2687476461504</v>
      </c>
      <c r="BL44" s="25">
        <v>-5.4754121218722487E-2</v>
      </c>
      <c r="BM44" s="25">
        <v>-5.6981998820856472E-2</v>
      </c>
    </row>
    <row r="45" spans="1:65" x14ac:dyDescent="0.35">
      <c r="A45" s="25" t="s">
        <v>10558</v>
      </c>
      <c r="B45" s="25" t="s">
        <v>10526</v>
      </c>
      <c r="C45" s="25" t="s">
        <v>10594</v>
      </c>
      <c r="D45" s="25" t="s">
        <v>9782</v>
      </c>
      <c r="E45" s="25" t="s">
        <v>10604</v>
      </c>
      <c r="F45" s="25">
        <v>659321</v>
      </c>
      <c r="G45" s="25">
        <v>0.89712319853843836</v>
      </c>
      <c r="H45" s="25">
        <v>160</v>
      </c>
      <c r="I45" s="40">
        <v>482.03623532955328</v>
      </c>
      <c r="J45" s="69">
        <v>0.56637018892248214</v>
      </c>
      <c r="K45" s="25">
        <v>35</v>
      </c>
      <c r="L45" s="25">
        <v>390.50456992442491</v>
      </c>
      <c r="M45" s="25">
        <v>45.367348140794775</v>
      </c>
      <c r="N45" s="25">
        <v>234.07097893311607</v>
      </c>
      <c r="O45" s="25">
        <v>39.047603670132972</v>
      </c>
      <c r="P45" s="25">
        <v>90.630234921836859</v>
      </c>
      <c r="Q45" s="25">
        <v>104.39314034114622</v>
      </c>
      <c r="R45" s="25">
        <v>23.249099982531749</v>
      </c>
      <c r="S45" s="25">
        <v>39.116596091173477</v>
      </c>
      <c r="T45" s="25">
        <v>42.02744426744097</v>
      </c>
      <c r="U45" s="25">
        <v>0</v>
      </c>
      <c r="V45" s="25">
        <v>0</v>
      </c>
      <c r="W45" s="25">
        <v>7106.1374423325769</v>
      </c>
      <c r="X45" s="25">
        <v>0</v>
      </c>
      <c r="Y45" s="25">
        <v>647.8067780741369</v>
      </c>
      <c r="Z45" s="25">
        <v>0</v>
      </c>
      <c r="AA45" s="25">
        <v>339.87</v>
      </c>
      <c r="AB45" s="25">
        <v>0.71</v>
      </c>
      <c r="AC45" s="25">
        <v>307.22677807413692</v>
      </c>
      <c r="AD45" s="25">
        <v>165.77054274458362</v>
      </c>
      <c r="AE45" s="25">
        <v>18.953601922153702</v>
      </c>
      <c r="AF45" s="25">
        <v>-2.8535227846726419</v>
      </c>
      <c r="AG45" s="25">
        <v>-5.8554186148467222</v>
      </c>
      <c r="AH45" s="25">
        <v>0</v>
      </c>
      <c r="AI45" s="25">
        <v>-101.46076874999997</v>
      </c>
      <c r="AJ45" s="25">
        <v>0</v>
      </c>
      <c r="AK45" s="25">
        <v>-55.196969467217961</v>
      </c>
      <c r="AL45" s="25">
        <v>0</v>
      </c>
      <c r="AM45" s="25">
        <v>-19.357465049999991</v>
      </c>
      <c r="AN45" s="25">
        <v>0.53957061875830858</v>
      </c>
      <c r="AO45" s="25">
        <v>482.03623532955328</v>
      </c>
      <c r="AP45" s="25">
        <v>0</v>
      </c>
      <c r="AQ45" s="25">
        <v>0</v>
      </c>
      <c r="AR45" s="25">
        <v>0</v>
      </c>
      <c r="AS45" s="25">
        <v>0</v>
      </c>
      <c r="AT45" s="25">
        <v>0</v>
      </c>
      <c r="AU45" s="25">
        <v>249.46718900063442</v>
      </c>
      <c r="AV45" s="25">
        <v>58.138247985755498</v>
      </c>
      <c r="AW45" s="25">
        <v>58.138247985755498</v>
      </c>
      <c r="AX45" s="25">
        <v>0</v>
      </c>
      <c r="AY45" s="25">
        <v>0</v>
      </c>
      <c r="AZ45" s="25">
        <v>134.59007694571139</v>
      </c>
      <c r="BA45" s="25">
        <v>77.86117468209936</v>
      </c>
      <c r="BB45" s="25">
        <v>23.63704260983835</v>
      </c>
      <c r="BC45" s="25">
        <v>33.091859653773689</v>
      </c>
      <c r="BD45" s="25">
        <v>0</v>
      </c>
      <c r="BE45" s="25">
        <v>56.738864069167526</v>
      </c>
      <c r="BF45" s="25">
        <v>4.9602307608892211</v>
      </c>
      <c r="BG45" s="25">
        <v>1.4901660226239113</v>
      </c>
      <c r="BH45" s="25">
        <v>50.288467285654392</v>
      </c>
      <c r="BI45" s="25">
        <v>0</v>
      </c>
      <c r="BJ45" s="25">
        <v>249.46718900063442</v>
      </c>
      <c r="BK45" s="25">
        <v>415.23773174521807</v>
      </c>
      <c r="BL45" s="25">
        <v>0.88863007118865422</v>
      </c>
      <c r="BM45" s="25">
        <v>0.56637018892248214</v>
      </c>
    </row>
    <row r="46" spans="1:65" x14ac:dyDescent="0.35">
      <c r="A46" s="25" t="s">
        <v>10558</v>
      </c>
      <c r="B46" s="25" t="s">
        <v>10596</v>
      </c>
      <c r="C46" s="25" t="s">
        <v>9782</v>
      </c>
      <c r="D46" s="25" t="s">
        <v>9782</v>
      </c>
      <c r="E46" s="25" t="s">
        <v>10198</v>
      </c>
      <c r="F46" s="25">
        <f>F45</f>
        <v>659321</v>
      </c>
      <c r="G46" s="25">
        <f>G45</f>
        <v>0.89712319853843836</v>
      </c>
      <c r="H46" s="25">
        <f>(H45*N45)/(N45)</f>
        <v>160</v>
      </c>
      <c r="I46" s="25">
        <f>(I45*N45)/(N45)</f>
        <v>482.03623532955328</v>
      </c>
      <c r="J46" s="42">
        <f>(J45*N45)/(N45)</f>
        <v>0.56637018892248214</v>
      </c>
      <c r="K46" s="25">
        <f>K45</f>
        <v>35</v>
      </c>
      <c r="L46" s="25">
        <f>L45</f>
        <v>390.50456992442491</v>
      </c>
      <c r="M46" s="25">
        <f>M45</f>
        <v>45.367348140794775</v>
      </c>
      <c r="N46" s="25">
        <f>N45</f>
        <v>234.07097893311607</v>
      </c>
      <c r="O46" s="25">
        <f>O45</f>
        <v>39.047603670132972</v>
      </c>
      <c r="P46" s="25">
        <f>P45</f>
        <v>90.630234921836859</v>
      </c>
      <c r="Q46" s="25">
        <f>Q45</f>
        <v>104.39314034114622</v>
      </c>
      <c r="R46" s="25">
        <f>R45</f>
        <v>23.249099982531749</v>
      </c>
      <c r="S46" s="25">
        <f>S45</f>
        <v>39.116596091173477</v>
      </c>
      <c r="T46" s="25">
        <f>T45</f>
        <v>42.02744426744097</v>
      </c>
      <c r="U46" s="25">
        <f>U45</f>
        <v>0</v>
      </c>
      <c r="V46" s="25">
        <f>V45</f>
        <v>0</v>
      </c>
      <c r="W46" s="25">
        <f>W45</f>
        <v>7106.1374423325769</v>
      </c>
      <c r="X46" s="25">
        <f>(X45*N45)/(N45)</f>
        <v>0</v>
      </c>
      <c r="Y46" s="25">
        <f>(Y45*N45)/(N45)</f>
        <v>647.8067780741369</v>
      </c>
      <c r="Z46" s="25">
        <f>(Z45*N45)/(N45)</f>
        <v>0</v>
      </c>
      <c r="AA46" s="25">
        <f>(AA45*N45)/(N45)</f>
        <v>339.87</v>
      </c>
      <c r="AB46" s="25">
        <f>(AB45*N45)/(N45)</f>
        <v>0.71</v>
      </c>
      <c r="AC46" s="25">
        <f>(AC45*N45)/(N45)</f>
        <v>307.22677807413692</v>
      </c>
      <c r="AD46" s="25">
        <f>(AD45*N45)/(N45)</f>
        <v>165.77054274458362</v>
      </c>
      <c r="AE46" s="25">
        <f>(AE45*N45)/(N45)</f>
        <v>18.953601922153702</v>
      </c>
      <c r="AF46" s="25">
        <f>(AF45*N45)/(N45)</f>
        <v>-2.8535227846726419</v>
      </c>
      <c r="AG46" s="25">
        <f>(AG45*N45)/(N45)</f>
        <v>-5.8554186148467222</v>
      </c>
      <c r="AH46" s="25">
        <f>(AH45*N45)/(N45)</f>
        <v>0</v>
      </c>
      <c r="AI46" s="25">
        <f>(AI45*N45)/(N45)</f>
        <v>-101.46076874999997</v>
      </c>
      <c r="AJ46" s="25">
        <f>(AJ45*N45)/(N45)</f>
        <v>0</v>
      </c>
      <c r="AK46" s="25">
        <f>(AK45*N45)/(N45)</f>
        <v>-55.196969467217961</v>
      </c>
      <c r="AL46" s="25">
        <f>(AL45*N45)/(N45)</f>
        <v>0</v>
      </c>
      <c r="AM46" s="25">
        <f>(AM45*N45)/(N45)</f>
        <v>-19.357465049999991</v>
      </c>
      <c r="AN46" s="25">
        <f>(AN45*N45)/(N45)</f>
        <v>0.53957061875830858</v>
      </c>
      <c r="AO46" s="25">
        <f>(AO45*N45)/(N45)</f>
        <v>482.03623532955328</v>
      </c>
      <c r="AP46" s="25">
        <f>(AP45*N45)/(N45)</f>
        <v>0</v>
      </c>
      <c r="AQ46" s="25">
        <f>(AQ45*N45)/(N45)</f>
        <v>0</v>
      </c>
      <c r="AR46" s="25">
        <f>(AR45*N45)/(N45)</f>
        <v>0</v>
      </c>
      <c r="AS46" s="25">
        <f>(AS45*N45)/(N45)</f>
        <v>0</v>
      </c>
      <c r="AT46" s="25">
        <f>(AT45*N45)/(N45)</f>
        <v>0</v>
      </c>
      <c r="AU46" s="25">
        <f>(AU45*N45)/(N45)</f>
        <v>249.46718900063439</v>
      </c>
      <c r="AV46" s="25">
        <f>(AV45*N45)/(N45)</f>
        <v>58.138247985755498</v>
      </c>
      <c r="AW46" s="25">
        <f>(AW45*N45)/(N45)</f>
        <v>58.138247985755498</v>
      </c>
      <c r="AX46" s="25">
        <f>(AX45*N45)/(N45)</f>
        <v>0</v>
      </c>
      <c r="AY46" s="25">
        <f>(AY45*N45)/(N45)</f>
        <v>0</v>
      </c>
      <c r="AZ46" s="25">
        <f>(AZ45*N45)/(N45)</f>
        <v>134.59007694571139</v>
      </c>
      <c r="BA46" s="25">
        <f>(BA45*N45)/(N45)</f>
        <v>77.861174682099374</v>
      </c>
      <c r="BB46" s="25">
        <f>(BB45*N45)/(N45)</f>
        <v>23.637042609838353</v>
      </c>
      <c r="BC46" s="25">
        <f>(BC45*N45)/(N45)</f>
        <v>33.091859653773689</v>
      </c>
      <c r="BD46" s="25">
        <f>(BD45*N45)/(N45)</f>
        <v>0</v>
      </c>
      <c r="BE46" s="25">
        <f>(BE45*N45)/(N45)</f>
        <v>56.738864069167526</v>
      </c>
      <c r="BF46" s="25">
        <f>(BF45*N45)/(N45)</f>
        <v>4.9602307608892211</v>
      </c>
      <c r="BG46" s="25">
        <f>(BG45*N45)/(N45)</f>
        <v>1.4901660226239113</v>
      </c>
      <c r="BH46" s="25">
        <f>(BH45*N45)/(N45)</f>
        <v>50.288467285654392</v>
      </c>
      <c r="BI46" s="25">
        <f>(BI45*N45)/(N45)</f>
        <v>0</v>
      </c>
      <c r="BJ46" s="25">
        <f>(BJ45*N45)/(N45)</f>
        <v>249.46718900063439</v>
      </c>
      <c r="BK46" s="25">
        <f>(BK45*N45)/(N45)</f>
        <v>415.23773174521807</v>
      </c>
      <c r="BL46" s="25">
        <f>(BL45*N45)/(N45)</f>
        <v>0.88863007118865422</v>
      </c>
      <c r="BM46" s="25">
        <f>(BM45*N45)/(N45)</f>
        <v>0.56637018892248214</v>
      </c>
    </row>
    <row r="47" spans="1:65" x14ac:dyDescent="0.35">
      <c r="A47" s="25" t="s">
        <v>10567</v>
      </c>
      <c r="B47" s="25" t="s">
        <v>10526</v>
      </c>
      <c r="C47" s="25" t="s">
        <v>10527</v>
      </c>
      <c r="D47" s="25" t="s">
        <v>10541</v>
      </c>
      <c r="E47" s="25" t="s">
        <v>10605</v>
      </c>
      <c r="F47" s="25">
        <v>659321</v>
      </c>
      <c r="G47" s="25">
        <v>0.89712319853843836</v>
      </c>
      <c r="H47" s="25">
        <v>160</v>
      </c>
      <c r="I47" s="25">
        <v>506.14494972182558</v>
      </c>
      <c r="J47" s="42">
        <v>0.65737181273075951</v>
      </c>
      <c r="K47" s="25">
        <v>35</v>
      </c>
      <c r="L47" s="25">
        <v>318.92099828485453</v>
      </c>
      <c r="M47" s="25">
        <v>54.014805128558955</v>
      </c>
      <c r="N47" s="25">
        <v>234.07097893311607</v>
      </c>
      <c r="O47" s="25">
        <v>39.047603670132972</v>
      </c>
      <c r="P47" s="25">
        <v>90.630234921836859</v>
      </c>
      <c r="Q47" s="25">
        <v>104.39314034114622</v>
      </c>
      <c r="R47" s="25">
        <v>23.249099982531749</v>
      </c>
      <c r="S47" s="25">
        <v>39.116596091173477</v>
      </c>
      <c r="T47" s="25">
        <v>42.02744426744097</v>
      </c>
      <c r="U47" s="25">
        <v>0</v>
      </c>
      <c r="V47" s="25">
        <v>28424.549769330308</v>
      </c>
      <c r="W47" s="25">
        <v>0</v>
      </c>
      <c r="X47" s="25">
        <v>0</v>
      </c>
      <c r="Y47" s="25">
        <v>647.8067780741369</v>
      </c>
      <c r="Z47" s="25">
        <v>0</v>
      </c>
      <c r="AA47" s="25">
        <v>339.87</v>
      </c>
      <c r="AB47" s="25">
        <v>0.71</v>
      </c>
      <c r="AC47" s="25">
        <v>307.22677807413692</v>
      </c>
      <c r="AD47" s="25">
        <v>141.66182835231132</v>
      </c>
      <c r="AE47" s="25">
        <v>-16.863187372212348</v>
      </c>
      <c r="AF47" s="25">
        <v>0</v>
      </c>
      <c r="AG47" s="25">
        <v>0</v>
      </c>
      <c r="AH47" s="25">
        <v>-23.33787223009903</v>
      </c>
      <c r="AI47" s="25">
        <v>-101.46076874999997</v>
      </c>
      <c r="AJ47" s="25">
        <v>0</v>
      </c>
      <c r="AK47" s="25">
        <v>0</v>
      </c>
      <c r="AL47" s="25">
        <v>0</v>
      </c>
      <c r="AM47" s="25">
        <v>0</v>
      </c>
      <c r="AN47" s="25">
        <v>0.46109857103057239</v>
      </c>
      <c r="AO47" s="25">
        <v>506.14494972182558</v>
      </c>
      <c r="AP47" s="25">
        <v>40.201059602311375</v>
      </c>
      <c r="AQ47" s="25">
        <v>16.863187372212348</v>
      </c>
      <c r="AR47" s="25">
        <v>0</v>
      </c>
      <c r="AS47" s="25">
        <v>0</v>
      </c>
      <c r="AT47" s="25">
        <v>23.33787223009903</v>
      </c>
      <c r="AU47" s="25">
        <v>293.08931322266983</v>
      </c>
      <c r="AV47" s="25">
        <v>122.99684421250004</v>
      </c>
      <c r="AW47" s="25">
        <v>122.99684421250004</v>
      </c>
      <c r="AX47" s="25">
        <v>0</v>
      </c>
      <c r="AY47" s="25">
        <v>0</v>
      </c>
      <c r="AZ47" s="25">
        <v>123.79722078095335</v>
      </c>
      <c r="BA47" s="25">
        <v>77.86117468209936</v>
      </c>
      <c r="BB47" s="25">
        <v>19.140019207855833</v>
      </c>
      <c r="BC47" s="25">
        <v>26.796026890998164</v>
      </c>
      <c r="BD47" s="25">
        <v>0</v>
      </c>
      <c r="BE47" s="25">
        <v>46.295248229216412</v>
      </c>
      <c r="BF47" s="25">
        <v>8.3658282704551201</v>
      </c>
      <c r="BG47" s="25">
        <v>1.4901660226239113</v>
      </c>
      <c r="BH47" s="25">
        <v>36.439253936137376</v>
      </c>
      <c r="BI47" s="25">
        <v>0</v>
      </c>
      <c r="BJ47" s="25">
        <v>333.2903728249812</v>
      </c>
      <c r="BK47" s="25">
        <v>474.95220117729252</v>
      </c>
      <c r="BL47" s="25">
        <v>1.0829961671598354</v>
      </c>
      <c r="BM47" s="25">
        <v>0.65737181273075951</v>
      </c>
    </row>
    <row r="48" spans="1:65" x14ac:dyDescent="0.35">
      <c r="A48" s="25" t="s">
        <v>10567</v>
      </c>
      <c r="B48" s="25" t="s">
        <v>10526</v>
      </c>
      <c r="C48" s="25" t="s">
        <v>10527</v>
      </c>
      <c r="D48" s="25" t="s">
        <v>10543</v>
      </c>
      <c r="E48" s="25" t="s">
        <v>10606</v>
      </c>
      <c r="F48" s="25">
        <v>659321</v>
      </c>
      <c r="G48" s="25">
        <v>0.89712319853843836</v>
      </c>
      <c r="H48" s="25">
        <v>160</v>
      </c>
      <c r="I48" s="25">
        <v>567.51618105823422</v>
      </c>
      <c r="J48" s="42">
        <v>0.40051871305201014</v>
      </c>
      <c r="K48" s="25">
        <v>35</v>
      </c>
      <c r="L48" s="25">
        <v>318.92099828485453</v>
      </c>
      <c r="M48" s="25">
        <v>54.014805128558955</v>
      </c>
      <c r="N48" s="25">
        <v>234.07097893311607</v>
      </c>
      <c r="O48" s="25">
        <v>39.047603670132972</v>
      </c>
      <c r="P48" s="25">
        <v>90.630234921836859</v>
      </c>
      <c r="Q48" s="25">
        <v>104.39314034114622</v>
      </c>
      <c r="R48" s="25">
        <v>23.249099982531749</v>
      </c>
      <c r="S48" s="25">
        <v>39.116596091173477</v>
      </c>
      <c r="T48" s="25">
        <v>42.02744426744097</v>
      </c>
      <c r="U48" s="25">
        <v>0</v>
      </c>
      <c r="V48" s="25">
        <v>0</v>
      </c>
      <c r="W48" s="25">
        <v>7106.1374423325769</v>
      </c>
      <c r="X48" s="25">
        <v>0</v>
      </c>
      <c r="Y48" s="25">
        <v>647.8067780741369</v>
      </c>
      <c r="Z48" s="25">
        <v>0</v>
      </c>
      <c r="AA48" s="25">
        <v>339.87</v>
      </c>
      <c r="AB48" s="25">
        <v>0.71</v>
      </c>
      <c r="AC48" s="25">
        <v>307.22677807413692</v>
      </c>
      <c r="AD48" s="25">
        <v>80.290597015902677</v>
      </c>
      <c r="AE48" s="25">
        <v>18.953601922153702</v>
      </c>
      <c r="AF48" s="25">
        <v>-2.8535227846726419</v>
      </c>
      <c r="AG48" s="25">
        <v>29.560991483193188</v>
      </c>
      <c r="AH48" s="25">
        <v>0</v>
      </c>
      <c r="AI48" s="25">
        <v>-101.46076874999997</v>
      </c>
      <c r="AJ48" s="25">
        <v>0</v>
      </c>
      <c r="AK48" s="25">
        <v>-24.49089888657695</v>
      </c>
      <c r="AL48" s="25">
        <v>0</v>
      </c>
      <c r="AM48" s="25">
        <v>0</v>
      </c>
      <c r="AN48" s="25">
        <v>0.26133983996840193</v>
      </c>
      <c r="AO48" s="25">
        <v>567.51618105823422</v>
      </c>
      <c r="AP48" s="25">
        <v>0</v>
      </c>
      <c r="AQ48" s="25">
        <v>0</v>
      </c>
      <c r="AR48" s="25">
        <v>0</v>
      </c>
      <c r="AS48" s="25">
        <v>0</v>
      </c>
      <c r="AT48" s="25">
        <v>0</v>
      </c>
      <c r="AU48" s="25">
        <v>289.23703153186977</v>
      </c>
      <c r="AV48" s="25">
        <v>122.99684421250004</v>
      </c>
      <c r="AW48" s="25">
        <v>122.99684421250004</v>
      </c>
      <c r="AX48" s="25">
        <v>0</v>
      </c>
      <c r="AY48" s="25">
        <v>0</v>
      </c>
      <c r="AZ48" s="25">
        <v>123.79722078095335</v>
      </c>
      <c r="BA48" s="25">
        <v>77.86117468209936</v>
      </c>
      <c r="BB48" s="25">
        <v>19.140019207855833</v>
      </c>
      <c r="BC48" s="25">
        <v>26.796026890998164</v>
      </c>
      <c r="BD48" s="25">
        <v>0</v>
      </c>
      <c r="BE48" s="25">
        <v>42.4429665384164</v>
      </c>
      <c r="BF48" s="25">
        <v>7.1412833261262723</v>
      </c>
      <c r="BG48" s="25">
        <v>1.4901660226239113</v>
      </c>
      <c r="BH48" s="25">
        <v>33.811517189666212</v>
      </c>
      <c r="BI48" s="25">
        <v>0</v>
      </c>
      <c r="BJ48" s="25">
        <v>289.23703153186977</v>
      </c>
      <c r="BK48" s="25">
        <v>369.52762854777245</v>
      </c>
      <c r="BL48" s="25">
        <v>0.73984713148534709</v>
      </c>
      <c r="BM48" s="25">
        <v>0.40051871305201014</v>
      </c>
    </row>
    <row r="49" spans="1:65" x14ac:dyDescent="0.35">
      <c r="A49" s="25" t="s">
        <v>10567</v>
      </c>
      <c r="B49" s="25" t="s">
        <v>10526</v>
      </c>
      <c r="C49" s="25" t="s">
        <v>10527</v>
      </c>
      <c r="D49" s="25" t="s">
        <v>10545</v>
      </c>
      <c r="E49" s="25" t="s">
        <v>10607</v>
      </c>
      <c r="F49" s="25">
        <v>659321</v>
      </c>
      <c r="G49" s="25">
        <v>0.89712319853843836</v>
      </c>
      <c r="H49" s="25">
        <v>160</v>
      </c>
      <c r="I49" s="25">
        <v>540.8087123597137</v>
      </c>
      <c r="J49" s="42">
        <v>0.47473848889028525</v>
      </c>
      <c r="K49" s="25">
        <v>35</v>
      </c>
      <c r="L49" s="25">
        <v>318.92099828485453</v>
      </c>
      <c r="M49" s="25">
        <v>54.014805128558955</v>
      </c>
      <c r="N49" s="25">
        <v>234.07097893311607</v>
      </c>
      <c r="O49" s="25">
        <v>39.047603670132972</v>
      </c>
      <c r="P49" s="25">
        <v>90.630234921836859</v>
      </c>
      <c r="Q49" s="25">
        <v>104.39314034114622</v>
      </c>
      <c r="R49" s="25">
        <v>23.249099982531749</v>
      </c>
      <c r="S49" s="25">
        <v>39.116596091173477</v>
      </c>
      <c r="T49" s="25">
        <v>42.02744426744097</v>
      </c>
      <c r="U49" s="25">
        <v>0</v>
      </c>
      <c r="V49" s="25">
        <v>0</v>
      </c>
      <c r="W49" s="25">
        <v>0</v>
      </c>
      <c r="X49" s="25">
        <v>7106137.442332577</v>
      </c>
      <c r="Y49" s="25">
        <v>647.8067780741369</v>
      </c>
      <c r="Z49" s="25">
        <v>0</v>
      </c>
      <c r="AA49" s="25">
        <v>339.87</v>
      </c>
      <c r="AB49" s="25">
        <v>0.71</v>
      </c>
      <c r="AC49" s="25">
        <v>307.22677807413692</v>
      </c>
      <c r="AD49" s="25">
        <v>106.99806571442321</v>
      </c>
      <c r="AE49" s="25">
        <v>18.953601922153702</v>
      </c>
      <c r="AF49" s="25">
        <v>0</v>
      </c>
      <c r="AG49" s="25">
        <v>0</v>
      </c>
      <c r="AH49" s="25">
        <v>0</v>
      </c>
      <c r="AI49" s="25">
        <v>-101.46076874999997</v>
      </c>
      <c r="AJ49" s="25">
        <v>0</v>
      </c>
      <c r="AK49" s="25">
        <v>-24.49089888657695</v>
      </c>
      <c r="AL49" s="25">
        <v>0</v>
      </c>
      <c r="AM49" s="25">
        <v>0</v>
      </c>
      <c r="AN49" s="25">
        <v>0.3482706370360838</v>
      </c>
      <c r="AO49" s="25">
        <v>540.8087123597137</v>
      </c>
      <c r="AP49" s="25">
        <v>0</v>
      </c>
      <c r="AQ49" s="25">
        <v>0</v>
      </c>
      <c r="AR49" s="25">
        <v>0</v>
      </c>
      <c r="AS49" s="25">
        <v>0</v>
      </c>
      <c r="AT49" s="25">
        <v>0</v>
      </c>
      <c r="AU49" s="25">
        <v>291.97142324406514</v>
      </c>
      <c r="AV49" s="25">
        <v>122.99684421250004</v>
      </c>
      <c r="AW49" s="25">
        <v>122.99684421250004</v>
      </c>
      <c r="AX49" s="25">
        <v>0</v>
      </c>
      <c r="AY49" s="25">
        <v>0</v>
      </c>
      <c r="AZ49" s="25">
        <v>123.79722078095335</v>
      </c>
      <c r="BA49" s="25">
        <v>77.86117468209936</v>
      </c>
      <c r="BB49" s="25">
        <v>19.140019207855833</v>
      </c>
      <c r="BC49" s="25">
        <v>26.796026890998164</v>
      </c>
      <c r="BD49" s="25">
        <v>0</v>
      </c>
      <c r="BE49" s="25">
        <v>45.177358250611761</v>
      </c>
      <c r="BF49" s="25">
        <v>7.1412833261262723</v>
      </c>
      <c r="BG49" s="25">
        <v>1.4901660226239113</v>
      </c>
      <c r="BH49" s="25">
        <v>36.54590890186158</v>
      </c>
      <c r="BI49" s="25">
        <v>0</v>
      </c>
      <c r="BJ49" s="25">
        <v>291.97142324406514</v>
      </c>
      <c r="BK49" s="25">
        <v>398.96948895848834</v>
      </c>
      <c r="BL49" s="25">
        <v>0.83567816742327328</v>
      </c>
      <c r="BM49" s="25">
        <v>0.47473848889028525</v>
      </c>
    </row>
    <row r="50" spans="1:65" x14ac:dyDescent="0.35">
      <c r="A50" s="25" t="s">
        <v>10567</v>
      </c>
      <c r="B50" s="25" t="s">
        <v>10526</v>
      </c>
      <c r="C50" s="25" t="s">
        <v>10527</v>
      </c>
      <c r="D50" s="25" t="s">
        <v>10547</v>
      </c>
      <c r="E50" s="25" t="s">
        <v>10608</v>
      </c>
      <c r="F50" s="25">
        <v>659321</v>
      </c>
      <c r="G50" s="25">
        <v>0.89712319853843836</v>
      </c>
      <c r="H50" s="25">
        <v>160</v>
      </c>
      <c r="I50" s="25">
        <v>525.47529237597541</v>
      </c>
      <c r="J50" s="42">
        <v>0.4672753156466416</v>
      </c>
      <c r="K50" s="25">
        <v>35</v>
      </c>
      <c r="L50" s="25">
        <v>209.99806437901043</v>
      </c>
      <c r="M50" s="25">
        <v>46.802147495006182</v>
      </c>
      <c r="N50" s="25">
        <v>234.07097893311607</v>
      </c>
      <c r="O50" s="25">
        <v>28.309714547065742</v>
      </c>
      <c r="P50" s="25">
        <v>94.465195322932288</v>
      </c>
      <c r="Q50" s="25">
        <v>111.29606906311798</v>
      </c>
      <c r="R50" s="25">
        <v>23.249099982531749</v>
      </c>
      <c r="S50" s="25">
        <v>46.019524813145274</v>
      </c>
      <c r="T50" s="25">
        <v>42.02744426744097</v>
      </c>
      <c r="U50" s="25">
        <v>0</v>
      </c>
      <c r="V50" s="25">
        <v>0</v>
      </c>
      <c r="W50" s="25">
        <v>0</v>
      </c>
      <c r="X50" s="25">
        <v>0</v>
      </c>
      <c r="Y50" s="25">
        <v>611.06227177818766</v>
      </c>
      <c r="Z50" s="25">
        <v>0</v>
      </c>
      <c r="AA50" s="25">
        <v>339.87</v>
      </c>
      <c r="AB50" s="25">
        <v>0.71</v>
      </c>
      <c r="AC50" s="25">
        <v>270.48227177818768</v>
      </c>
      <c r="AD50" s="25">
        <v>85.586979402212251</v>
      </c>
      <c r="AE50" s="25">
        <v>15.873789347787627</v>
      </c>
      <c r="AF50" s="25">
        <v>0</v>
      </c>
      <c r="AG50" s="25">
        <v>0</v>
      </c>
      <c r="AH50" s="25">
        <v>0</v>
      </c>
      <c r="AI50" s="25">
        <v>-101.46076874999997</v>
      </c>
      <c r="AJ50" s="25">
        <v>0</v>
      </c>
      <c r="AK50" s="25">
        <v>0</v>
      </c>
      <c r="AL50" s="25">
        <v>0</v>
      </c>
      <c r="AM50" s="25">
        <v>0</v>
      </c>
      <c r="AN50" s="25">
        <v>0.3164236193357578</v>
      </c>
      <c r="AO50" s="25">
        <v>525.47529237597541</v>
      </c>
      <c r="AP50" s="25">
        <v>0</v>
      </c>
      <c r="AQ50" s="25">
        <v>0</v>
      </c>
      <c r="AR50" s="25">
        <v>0</v>
      </c>
      <c r="AS50" s="25">
        <v>0</v>
      </c>
      <c r="AT50" s="25">
        <v>0</v>
      </c>
      <c r="AU50" s="25">
        <v>265.43692548547062</v>
      </c>
      <c r="AV50" s="25">
        <v>119.70846175000003</v>
      </c>
      <c r="AW50" s="25">
        <v>119.70846175000003</v>
      </c>
      <c r="AX50" s="25">
        <v>0</v>
      </c>
      <c r="AY50" s="25">
        <v>0</v>
      </c>
      <c r="AZ50" s="25">
        <v>105.73395414927501</v>
      </c>
      <c r="BA50" s="25">
        <v>77.86117468209936</v>
      </c>
      <c r="BB50" s="25">
        <v>11.61365811132319</v>
      </c>
      <c r="BC50" s="25">
        <v>16.259121355852464</v>
      </c>
      <c r="BD50" s="25">
        <v>0</v>
      </c>
      <c r="BE50" s="25">
        <v>39.994509586195605</v>
      </c>
      <c r="BF50" s="25">
        <v>6.8042090462130744</v>
      </c>
      <c r="BG50" s="25">
        <v>1.4901660226239113</v>
      </c>
      <c r="BH50" s="25">
        <v>31.70013451735862</v>
      </c>
      <c r="BI50" s="25">
        <v>0</v>
      </c>
      <c r="BJ50" s="25">
        <v>265.43692548547062</v>
      </c>
      <c r="BK50" s="25">
        <v>351.02390488768287</v>
      </c>
      <c r="BL50" s="25">
        <v>0.90779196542261609</v>
      </c>
      <c r="BM50" s="25">
        <v>0.4672753156466416</v>
      </c>
    </row>
    <row r="51" spans="1:65" x14ac:dyDescent="0.35">
      <c r="A51" s="25" t="s">
        <v>10567</v>
      </c>
      <c r="B51" s="25" t="s">
        <v>10526</v>
      </c>
      <c r="C51" s="25" t="s">
        <v>10527</v>
      </c>
      <c r="D51" s="25" t="s">
        <v>10549</v>
      </c>
      <c r="E51" s="25" t="s">
        <v>10609</v>
      </c>
      <c r="F51" s="25">
        <v>659321</v>
      </c>
      <c r="G51" s="25">
        <v>0.89712319853843836</v>
      </c>
      <c r="H51" s="25">
        <v>160</v>
      </c>
      <c r="I51" s="25">
        <v>587.44677497859846</v>
      </c>
      <c r="J51" s="42">
        <v>0.35678438911189336</v>
      </c>
      <c r="K51" s="25">
        <v>35</v>
      </c>
      <c r="L51" s="25">
        <v>359.84760910153352</v>
      </c>
      <c r="M51" s="25">
        <v>53.141140561655284</v>
      </c>
      <c r="N51" s="25">
        <v>234.07097893311607</v>
      </c>
      <c r="O51" s="25">
        <v>47.872781788848236</v>
      </c>
      <c r="P51" s="25">
        <v>81.882709850382639</v>
      </c>
      <c r="Q51" s="25">
        <v>104.31548729388514</v>
      </c>
      <c r="R51" s="25">
        <v>23.249099982531749</v>
      </c>
      <c r="S51" s="25">
        <v>0</v>
      </c>
      <c r="T51" s="25">
        <v>81.066387311353409</v>
      </c>
      <c r="U51" s="25">
        <v>0</v>
      </c>
      <c r="V51" s="25">
        <v>0</v>
      </c>
      <c r="W51" s="25">
        <v>0</v>
      </c>
      <c r="X51" s="25">
        <v>0</v>
      </c>
      <c r="Y51" s="25">
        <v>674.17058550360593</v>
      </c>
      <c r="Z51" s="25">
        <v>0</v>
      </c>
      <c r="AA51" s="25">
        <v>339.87</v>
      </c>
      <c r="AB51" s="25">
        <v>0.71</v>
      </c>
      <c r="AC51" s="25">
        <v>333.59058550360589</v>
      </c>
      <c r="AD51" s="25">
        <v>86.72381052500748</v>
      </c>
      <c r="AE51" s="25">
        <v>14.736958224992456</v>
      </c>
      <c r="AF51" s="25">
        <v>0</v>
      </c>
      <c r="AG51" s="25">
        <v>0</v>
      </c>
      <c r="AH51" s="25">
        <v>0</v>
      </c>
      <c r="AI51" s="25">
        <v>-101.46076874999997</v>
      </c>
      <c r="AJ51" s="25">
        <v>0</v>
      </c>
      <c r="AK51" s="25">
        <v>0</v>
      </c>
      <c r="AL51" s="25">
        <v>0</v>
      </c>
      <c r="AM51" s="25">
        <v>0</v>
      </c>
      <c r="AN51" s="25">
        <v>0.25997079741949147</v>
      </c>
      <c r="AO51" s="25">
        <v>587.44677497859846</v>
      </c>
      <c r="AP51" s="25">
        <v>0</v>
      </c>
      <c r="AQ51" s="25">
        <v>0</v>
      </c>
      <c r="AR51" s="25">
        <v>0</v>
      </c>
      <c r="AS51" s="25">
        <v>0</v>
      </c>
      <c r="AT51" s="25">
        <v>0</v>
      </c>
      <c r="AU51" s="25">
        <v>291.45861372508955</v>
      </c>
      <c r="AV51" s="25">
        <v>130.4976278</v>
      </c>
      <c r="AW51" s="25">
        <v>130.4976278</v>
      </c>
      <c r="AX51" s="25">
        <v>0</v>
      </c>
      <c r="AY51" s="25">
        <v>0</v>
      </c>
      <c r="AZ51" s="25">
        <v>109.7433927862635</v>
      </c>
      <c r="BA51" s="25">
        <v>77.86117468209936</v>
      </c>
      <c r="BB51" s="25">
        <v>13.284257543401726</v>
      </c>
      <c r="BC51" s="25">
        <v>18.597960560762413</v>
      </c>
      <c r="BD51" s="25">
        <v>0</v>
      </c>
      <c r="BE51" s="25">
        <v>51.217593138826025</v>
      </c>
      <c r="BF51" s="25">
        <v>9.5741588408312293</v>
      </c>
      <c r="BG51" s="25">
        <v>1.4901660226239113</v>
      </c>
      <c r="BH51" s="25">
        <v>40.153268275370884</v>
      </c>
      <c r="BI51" s="25">
        <v>0</v>
      </c>
      <c r="BJ51" s="25">
        <v>291.45861372508955</v>
      </c>
      <c r="BK51" s="25">
        <v>378.18242425009703</v>
      </c>
      <c r="BL51" s="25">
        <v>0.62829062885596809</v>
      </c>
      <c r="BM51" s="25">
        <v>0.35678438911189336</v>
      </c>
    </row>
    <row r="52" spans="1:65" x14ac:dyDescent="0.35">
      <c r="A52" s="25" t="s">
        <v>10567</v>
      </c>
      <c r="B52" s="25" t="s">
        <v>10526</v>
      </c>
      <c r="C52" s="25" t="s">
        <v>10527</v>
      </c>
      <c r="D52" s="25" t="s">
        <v>10551</v>
      </c>
      <c r="E52" s="25" t="s">
        <v>10610</v>
      </c>
      <c r="F52" s="25">
        <v>659321</v>
      </c>
      <c r="G52" s="25">
        <v>0.89712319853843836</v>
      </c>
      <c r="H52" s="25">
        <v>160</v>
      </c>
      <c r="I52" s="25">
        <v>674.9186219716114</v>
      </c>
      <c r="J52" s="42">
        <v>0.52278220807173459</v>
      </c>
      <c r="K52" s="25">
        <v>35</v>
      </c>
      <c r="L52" s="25">
        <v>949.19977767590763</v>
      </c>
      <c r="M52" s="25">
        <v>76.287429802225532</v>
      </c>
      <c r="N52" s="25">
        <v>234.07097893311607</v>
      </c>
      <c r="O52" s="25">
        <v>171.05901376333463</v>
      </c>
      <c r="P52" s="25">
        <v>43.08076367264001</v>
      </c>
      <c r="Q52" s="25">
        <v>19.931201497141448</v>
      </c>
      <c r="R52" s="25">
        <v>19.931201497141448</v>
      </c>
      <c r="S52" s="25">
        <v>0</v>
      </c>
      <c r="T52" s="25">
        <v>0</v>
      </c>
      <c r="U52" s="25">
        <v>148417.13137784431</v>
      </c>
      <c r="V52" s="25">
        <v>0</v>
      </c>
      <c r="W52" s="25">
        <v>0</v>
      </c>
      <c r="X52" s="25">
        <v>0</v>
      </c>
      <c r="Y52" s="25">
        <v>985.06736242515581</v>
      </c>
      <c r="Z52" s="25">
        <v>0</v>
      </c>
      <c r="AA52" s="25">
        <v>339.87</v>
      </c>
      <c r="AB52" s="25">
        <v>0.71</v>
      </c>
      <c r="AC52" s="25">
        <v>644.48736242515588</v>
      </c>
      <c r="AD52" s="25">
        <v>310.14874045354441</v>
      </c>
      <c r="AE52" s="25">
        <v>-37.238363656501321</v>
      </c>
      <c r="AF52" s="25">
        <v>0</v>
      </c>
      <c r="AG52" s="25">
        <v>0</v>
      </c>
      <c r="AH52" s="25">
        <v>-49.365803363246442</v>
      </c>
      <c r="AI52" s="25">
        <v>-123.00035822944248</v>
      </c>
      <c r="AJ52" s="25">
        <v>-100.5442152043544</v>
      </c>
      <c r="AK52" s="25">
        <v>0</v>
      </c>
      <c r="AL52" s="25">
        <v>0</v>
      </c>
      <c r="AM52" s="25">
        <v>0</v>
      </c>
      <c r="AN52" s="25">
        <v>0.48123323828488862</v>
      </c>
      <c r="AO52" s="25">
        <v>674.9186219716114</v>
      </c>
      <c r="AP52" s="25">
        <v>86.604167019747763</v>
      </c>
      <c r="AQ52" s="25">
        <v>37.238363656501321</v>
      </c>
      <c r="AR52" s="25">
        <v>0</v>
      </c>
      <c r="AS52" s="25">
        <v>0</v>
      </c>
      <c r="AT52" s="25">
        <v>49.365803363246442</v>
      </c>
      <c r="AU52" s="25">
        <v>435.56990241491502</v>
      </c>
      <c r="AV52" s="25">
        <v>163.76932449999998</v>
      </c>
      <c r="AW52" s="25">
        <v>163.76932449999998</v>
      </c>
      <c r="AX52" s="25">
        <v>0</v>
      </c>
      <c r="AY52" s="25">
        <v>0</v>
      </c>
      <c r="AZ52" s="25">
        <v>139.49892556839507</v>
      </c>
      <c r="BA52" s="25">
        <v>83.71898420723484</v>
      </c>
      <c r="BB52" s="25">
        <v>23.241642233816759</v>
      </c>
      <c r="BC52" s="25">
        <v>32.538299127343457</v>
      </c>
      <c r="BD52" s="25">
        <v>0</v>
      </c>
      <c r="BE52" s="25">
        <v>132.30165234651997</v>
      </c>
      <c r="BF52" s="25">
        <v>16.095252147543263</v>
      </c>
      <c r="BG52" s="25">
        <v>1.6022772097078437</v>
      </c>
      <c r="BH52" s="25">
        <v>114.60412298926886</v>
      </c>
      <c r="BI52" s="25">
        <v>0</v>
      </c>
      <c r="BJ52" s="25">
        <v>522.17406943466278</v>
      </c>
      <c r="BK52" s="25">
        <v>832.32280988820719</v>
      </c>
      <c r="BL52" s="25">
        <v>0.54746682097125832</v>
      </c>
      <c r="BM52" s="25">
        <v>0.52278220807173459</v>
      </c>
    </row>
    <row r="53" spans="1:65" x14ac:dyDescent="0.35">
      <c r="A53" s="25" t="s">
        <v>10567</v>
      </c>
      <c r="B53" s="25" t="s">
        <v>10526</v>
      </c>
      <c r="C53" s="25" t="s">
        <v>10527</v>
      </c>
      <c r="D53" s="25" t="s">
        <v>10553</v>
      </c>
      <c r="E53" s="25" t="s">
        <v>10611</v>
      </c>
      <c r="F53" s="25">
        <v>659321</v>
      </c>
      <c r="G53" s="25">
        <v>0.89712319853843836</v>
      </c>
      <c r="H53" s="25">
        <v>160</v>
      </c>
      <c r="I53" s="25">
        <v>1537.8717050375933</v>
      </c>
      <c r="J53" s="42">
        <v>-6.1674863842148313E-2</v>
      </c>
      <c r="K53" s="25">
        <v>35</v>
      </c>
      <c r="L53" s="25">
        <v>549.28549730922066</v>
      </c>
      <c r="M53" s="25">
        <v>57.693664330721369</v>
      </c>
      <c r="N53" s="25">
        <v>234.07097893311607</v>
      </c>
      <c r="O53" s="25">
        <v>171.05901376333463</v>
      </c>
      <c r="P53" s="25">
        <v>43.08076367264001</v>
      </c>
      <c r="Q53" s="25">
        <v>19.931201497141448</v>
      </c>
      <c r="R53" s="25">
        <v>19.931201497141448</v>
      </c>
      <c r="S53" s="25">
        <v>0</v>
      </c>
      <c r="T53" s="25">
        <v>0</v>
      </c>
      <c r="U53" s="25">
        <v>148417.13137784431</v>
      </c>
      <c r="V53" s="25">
        <v>0</v>
      </c>
      <c r="W53" s="25">
        <v>0</v>
      </c>
      <c r="X53" s="25">
        <v>0</v>
      </c>
      <c r="Y53" s="25">
        <v>1873.6706887673649</v>
      </c>
      <c r="Z53" s="25">
        <v>0</v>
      </c>
      <c r="AA53" s="25">
        <v>339.87</v>
      </c>
      <c r="AB53" s="25">
        <v>0.71</v>
      </c>
      <c r="AC53" s="25">
        <v>1533.090688767365</v>
      </c>
      <c r="AD53" s="25">
        <v>335.79898372977163</v>
      </c>
      <c r="AE53" s="25">
        <v>-41.415282990637081</v>
      </c>
      <c r="AF53" s="25">
        <v>0</v>
      </c>
      <c r="AG53" s="25">
        <v>0</v>
      </c>
      <c r="AH53" s="25">
        <v>-54.612089810535799</v>
      </c>
      <c r="AI53" s="25">
        <v>-123.00035822944248</v>
      </c>
      <c r="AJ53" s="25">
        <v>-116.77125269915632</v>
      </c>
      <c r="AK53" s="25">
        <v>0</v>
      </c>
      <c r="AL53" s="25">
        <v>0</v>
      </c>
      <c r="AM53" s="25">
        <v>0</v>
      </c>
      <c r="AN53" s="25">
        <v>0.21903399856910005</v>
      </c>
      <c r="AO53" s="25">
        <v>1537.8717050375933</v>
      </c>
      <c r="AP53" s="25">
        <v>96.027372801172874</v>
      </c>
      <c r="AQ53" s="25">
        <v>41.415282990637081</v>
      </c>
      <c r="AR53" s="25">
        <v>0</v>
      </c>
      <c r="AS53" s="25">
        <v>0</v>
      </c>
      <c r="AT53" s="25">
        <v>54.612089810535799</v>
      </c>
      <c r="AU53" s="25">
        <v>841.41630422153457</v>
      </c>
      <c r="AV53" s="25">
        <v>163.76932449999998</v>
      </c>
      <c r="AW53" s="25">
        <v>163.76932449999998</v>
      </c>
      <c r="AX53" s="25">
        <v>0</v>
      </c>
      <c r="AY53" s="25">
        <v>0</v>
      </c>
      <c r="AZ53" s="25">
        <v>139.49892556839507</v>
      </c>
      <c r="BA53" s="25">
        <v>83.71898420723484</v>
      </c>
      <c r="BB53" s="25">
        <v>23.241642233816759</v>
      </c>
      <c r="BC53" s="25">
        <v>32.538299127343457</v>
      </c>
      <c r="BD53" s="25">
        <v>0</v>
      </c>
      <c r="BE53" s="25">
        <v>538.14805415313947</v>
      </c>
      <c r="BF53" s="25">
        <v>57.84688298881872</v>
      </c>
      <c r="BG53" s="25">
        <v>1.6022772097078437</v>
      </c>
      <c r="BH53" s="25">
        <v>478.69889395461286</v>
      </c>
      <c r="BI53" s="25">
        <v>0</v>
      </c>
      <c r="BJ53" s="25">
        <v>937.44367702270745</v>
      </c>
      <c r="BK53" s="25">
        <v>1273.242660752479</v>
      </c>
      <c r="BL53" s="25">
        <v>-6.1867199840047113E-2</v>
      </c>
      <c r="BM53" s="25">
        <v>-6.1674863842148313E-2</v>
      </c>
    </row>
    <row r="54" spans="1:65" x14ac:dyDescent="0.35">
      <c r="A54" s="25" t="s">
        <v>10567</v>
      </c>
      <c r="B54" s="25" t="s">
        <v>10526</v>
      </c>
      <c r="C54" s="25" t="s">
        <v>10594</v>
      </c>
      <c r="D54" s="25" t="s">
        <v>9782</v>
      </c>
      <c r="E54" s="25" t="s">
        <v>10612</v>
      </c>
      <c r="F54" s="25">
        <v>659321</v>
      </c>
      <c r="G54" s="25">
        <v>0.89712319853843836</v>
      </c>
      <c r="H54" s="25">
        <v>160</v>
      </c>
      <c r="I54" s="68">
        <v>506.14494972182558</v>
      </c>
      <c r="J54" s="69">
        <v>0.65737181273075951</v>
      </c>
      <c r="K54" s="25">
        <v>35</v>
      </c>
      <c r="L54" s="25">
        <v>318.92099828485453</v>
      </c>
      <c r="M54" s="25">
        <v>54.014805128558955</v>
      </c>
      <c r="N54" s="25">
        <v>234.07097893311607</v>
      </c>
      <c r="O54" s="25">
        <v>39.047603670132972</v>
      </c>
      <c r="P54" s="25">
        <v>90.630234921836859</v>
      </c>
      <c r="Q54" s="25">
        <v>104.39314034114622</v>
      </c>
      <c r="R54" s="25">
        <v>23.249099982531749</v>
      </c>
      <c r="S54" s="25">
        <v>39.116596091173477</v>
      </c>
      <c r="T54" s="25">
        <v>42.02744426744097</v>
      </c>
      <c r="U54" s="25">
        <v>0</v>
      </c>
      <c r="V54" s="25">
        <v>28424.549769330308</v>
      </c>
      <c r="W54" s="25">
        <v>0</v>
      </c>
      <c r="X54" s="25">
        <v>0</v>
      </c>
      <c r="Y54" s="25">
        <v>647.8067780741369</v>
      </c>
      <c r="Z54" s="25">
        <v>0</v>
      </c>
      <c r="AA54" s="25">
        <v>339.87</v>
      </c>
      <c r="AB54" s="25">
        <v>0.71</v>
      </c>
      <c r="AC54" s="25">
        <v>307.22677807413692</v>
      </c>
      <c r="AD54" s="25">
        <v>141.66182835231132</v>
      </c>
      <c r="AE54" s="25">
        <v>-16.863187372212348</v>
      </c>
      <c r="AF54" s="25">
        <v>0</v>
      </c>
      <c r="AG54" s="25">
        <v>0</v>
      </c>
      <c r="AH54" s="25">
        <v>-23.33787223009903</v>
      </c>
      <c r="AI54" s="25">
        <v>-101.46076874999997</v>
      </c>
      <c r="AJ54" s="25">
        <v>0</v>
      </c>
      <c r="AK54" s="25">
        <v>0</v>
      </c>
      <c r="AL54" s="25">
        <v>0</v>
      </c>
      <c r="AM54" s="25">
        <v>0</v>
      </c>
      <c r="AN54" s="25">
        <v>0.46109857103057239</v>
      </c>
      <c r="AO54" s="25">
        <v>506.14494972182558</v>
      </c>
      <c r="AP54" s="25">
        <v>40.201059602311375</v>
      </c>
      <c r="AQ54" s="25">
        <v>16.863187372212348</v>
      </c>
      <c r="AR54" s="25">
        <v>0</v>
      </c>
      <c r="AS54" s="25">
        <v>0</v>
      </c>
      <c r="AT54" s="25">
        <v>23.33787223009903</v>
      </c>
      <c r="AU54" s="25">
        <v>293.08931322266983</v>
      </c>
      <c r="AV54" s="25">
        <v>122.99684421250004</v>
      </c>
      <c r="AW54" s="25">
        <v>122.99684421250004</v>
      </c>
      <c r="AX54" s="25">
        <v>0</v>
      </c>
      <c r="AY54" s="25">
        <v>0</v>
      </c>
      <c r="AZ54" s="25">
        <v>123.79722078095335</v>
      </c>
      <c r="BA54" s="25">
        <v>77.86117468209936</v>
      </c>
      <c r="BB54" s="25">
        <v>19.140019207855833</v>
      </c>
      <c r="BC54" s="25">
        <v>26.796026890998164</v>
      </c>
      <c r="BD54" s="25">
        <v>0</v>
      </c>
      <c r="BE54" s="25">
        <v>46.295248229216412</v>
      </c>
      <c r="BF54" s="25">
        <v>8.3658282704551201</v>
      </c>
      <c r="BG54" s="25">
        <v>1.4901660226239113</v>
      </c>
      <c r="BH54" s="25">
        <v>36.439253936137376</v>
      </c>
      <c r="BI54" s="25">
        <v>0</v>
      </c>
      <c r="BJ54" s="25">
        <v>333.2903728249812</v>
      </c>
      <c r="BK54" s="25">
        <v>474.95220117729252</v>
      </c>
      <c r="BL54" s="25">
        <v>1.0829961671598354</v>
      </c>
      <c r="BM54" s="25">
        <v>0.65737181273075951</v>
      </c>
    </row>
    <row r="55" spans="1:65" x14ac:dyDescent="0.35">
      <c r="A55" s="25" t="s">
        <v>10567</v>
      </c>
      <c r="B55" s="25" t="s">
        <v>10596</v>
      </c>
      <c r="C55" s="25" t="s">
        <v>9782</v>
      </c>
      <c r="D55" s="25" t="s">
        <v>9782</v>
      </c>
      <c r="E55" s="25" t="s">
        <v>10199</v>
      </c>
      <c r="F55" s="25">
        <f>F54</f>
        <v>659321</v>
      </c>
      <c r="G55" s="25">
        <f>G54</f>
        <v>0.89712319853843836</v>
      </c>
      <c r="H55" s="25">
        <f>(H54*N54)/(N54)</f>
        <v>160</v>
      </c>
      <c r="I55" s="25">
        <f>(I54*N54)/(N54)</f>
        <v>506.14494972182558</v>
      </c>
      <c r="J55" s="42">
        <f>(J54*N54)/(N54)</f>
        <v>0.65737181273075951</v>
      </c>
      <c r="K55" s="25">
        <f>K54</f>
        <v>35</v>
      </c>
      <c r="L55" s="25">
        <f>L54</f>
        <v>318.92099828485453</v>
      </c>
      <c r="M55" s="25">
        <f>M54</f>
        <v>54.014805128558955</v>
      </c>
      <c r="N55" s="25">
        <f>N54</f>
        <v>234.07097893311607</v>
      </c>
      <c r="O55" s="25">
        <f>O54</f>
        <v>39.047603670132972</v>
      </c>
      <c r="P55" s="25">
        <f>P54</f>
        <v>90.630234921836859</v>
      </c>
      <c r="Q55" s="25">
        <f>Q54</f>
        <v>104.39314034114622</v>
      </c>
      <c r="R55" s="25">
        <f>R54</f>
        <v>23.249099982531749</v>
      </c>
      <c r="S55" s="25">
        <f>S54</f>
        <v>39.116596091173477</v>
      </c>
      <c r="T55" s="25">
        <f>T54</f>
        <v>42.02744426744097</v>
      </c>
      <c r="U55" s="25">
        <f>U54</f>
        <v>0</v>
      </c>
      <c r="V55" s="25">
        <f>V54</f>
        <v>28424.549769330308</v>
      </c>
      <c r="W55" s="25">
        <f>W54</f>
        <v>0</v>
      </c>
      <c r="X55" s="25">
        <f>(X54*N54)/(N54)</f>
        <v>0</v>
      </c>
      <c r="Y55" s="25">
        <f>(Y54*N54)/(N54)</f>
        <v>647.8067780741369</v>
      </c>
      <c r="Z55" s="25">
        <f>(Z54*N54)/(N54)</f>
        <v>0</v>
      </c>
      <c r="AA55" s="25">
        <f>(AA54*N54)/(N54)</f>
        <v>339.87</v>
      </c>
      <c r="AB55" s="25">
        <f>(AB54*N54)/(N54)</f>
        <v>0.71</v>
      </c>
      <c r="AC55" s="25">
        <f>(AC54*N54)/(N54)</f>
        <v>307.22677807413692</v>
      </c>
      <c r="AD55" s="25">
        <f>(AD54*N54)/(N54)</f>
        <v>141.66182835231132</v>
      </c>
      <c r="AE55" s="25">
        <f>(AE54*N54)/(N54)</f>
        <v>-16.863187372212348</v>
      </c>
      <c r="AF55" s="25">
        <f>(AF54*N54)/(N54)</f>
        <v>0</v>
      </c>
      <c r="AG55" s="25">
        <f>(AG54*N54)/(N54)</f>
        <v>0</v>
      </c>
      <c r="AH55" s="25">
        <f>(AH54*N54)/(N54)</f>
        <v>-23.33787223009903</v>
      </c>
      <c r="AI55" s="25">
        <f>(AI54*N54)/(N54)</f>
        <v>-101.46076874999997</v>
      </c>
      <c r="AJ55" s="25">
        <f>(AJ54*N54)/(N54)</f>
        <v>0</v>
      </c>
      <c r="AK55" s="25">
        <f>(AK54*N54)/(N54)</f>
        <v>0</v>
      </c>
      <c r="AL55" s="25">
        <f>(AL54*N54)/(N54)</f>
        <v>0</v>
      </c>
      <c r="AM55" s="25">
        <f>(AM54*N54)/(N54)</f>
        <v>0</v>
      </c>
      <c r="AN55" s="25">
        <f>(AN54*N54)/(N54)</f>
        <v>0.46109857103057239</v>
      </c>
      <c r="AO55" s="25">
        <f>(AO54*N54)/(N54)</f>
        <v>506.14494972182558</v>
      </c>
      <c r="AP55" s="25">
        <f>(AP54*N54)/(N54)</f>
        <v>40.201059602311368</v>
      </c>
      <c r="AQ55" s="25">
        <f>(AQ54*N54)/(N54)</f>
        <v>16.863187372212348</v>
      </c>
      <c r="AR55" s="25">
        <f>(AR54*N54)/(N54)</f>
        <v>0</v>
      </c>
      <c r="AS55" s="25">
        <f>(AS54*N54)/(N54)</f>
        <v>0</v>
      </c>
      <c r="AT55" s="25">
        <f>(AT54*N54)/(N54)</f>
        <v>23.33787223009903</v>
      </c>
      <c r="AU55" s="25">
        <f>(AU54*N54)/(N54)</f>
        <v>293.08931322266983</v>
      </c>
      <c r="AV55" s="25">
        <f>(AV54*N54)/(N54)</f>
        <v>122.99684421250004</v>
      </c>
      <c r="AW55" s="25">
        <f>(AW54*N54)/(N54)</f>
        <v>122.99684421250004</v>
      </c>
      <c r="AX55" s="25">
        <f>(AX54*N54)/(N54)</f>
        <v>0</v>
      </c>
      <c r="AY55" s="25">
        <f>(AY54*N54)/(N54)</f>
        <v>0</v>
      </c>
      <c r="AZ55" s="25">
        <f>(AZ54*N54)/(N54)</f>
        <v>123.79722078095335</v>
      </c>
      <c r="BA55" s="25">
        <f>(BA54*N54)/(N54)</f>
        <v>77.861174682099374</v>
      </c>
      <c r="BB55" s="25">
        <f>(BB54*N54)/(N54)</f>
        <v>19.140019207855833</v>
      </c>
      <c r="BC55" s="25">
        <f>(BC54*N54)/(N54)</f>
        <v>26.796026890998164</v>
      </c>
      <c r="BD55" s="25">
        <f>(BD54*N54)/(N54)</f>
        <v>0</v>
      </c>
      <c r="BE55" s="25">
        <f>(BE54*N54)/(N54)</f>
        <v>46.295248229216412</v>
      </c>
      <c r="BF55" s="25">
        <f>(BF54*N54)/(N54)</f>
        <v>8.3658282704551201</v>
      </c>
      <c r="BG55" s="25">
        <f>(BG54*N54)/(N54)</f>
        <v>1.4901660226239113</v>
      </c>
      <c r="BH55" s="25">
        <f>(BH54*N54)/(N54)</f>
        <v>36.439253936137376</v>
      </c>
      <c r="BI55" s="25">
        <f>(BI54*N54)/(N54)</f>
        <v>0</v>
      </c>
      <c r="BJ55" s="25">
        <f>(BJ54*N54)/(N54)</f>
        <v>333.29037282498126</v>
      </c>
      <c r="BK55" s="25">
        <f>(BK54*N54)/(N54)</f>
        <v>474.95220117729252</v>
      </c>
      <c r="BL55" s="25">
        <f>(BL54*N54)/(N54)</f>
        <v>1.0829961671598354</v>
      </c>
      <c r="BM55" s="25">
        <f>(BM54*N54)/(N54)</f>
        <v>0.65737181273075951</v>
      </c>
    </row>
    <row r="56" spans="1:65" x14ac:dyDescent="0.35">
      <c r="A56" s="25" t="s">
        <v>10540</v>
      </c>
      <c r="B56" s="25" t="s">
        <v>10528</v>
      </c>
      <c r="C56" s="25" t="s">
        <v>10529</v>
      </c>
      <c r="D56" s="25" t="s">
        <v>10541</v>
      </c>
      <c r="E56" s="25" t="s">
        <v>10613</v>
      </c>
      <c r="F56" s="25">
        <v>96866</v>
      </c>
      <c r="G56" s="25">
        <v>0.8970991984690615</v>
      </c>
      <c r="H56" s="25">
        <v>160</v>
      </c>
      <c r="I56" s="25">
        <v>591.28773381101189</v>
      </c>
      <c r="J56" s="42">
        <v>0.73502092268349939</v>
      </c>
      <c r="K56" s="25">
        <v>35</v>
      </c>
      <c r="L56" s="25">
        <v>101.73874367180304</v>
      </c>
      <c r="M56" s="25">
        <v>17.514893740083224</v>
      </c>
      <c r="N56" s="25">
        <v>34.388276541382687</v>
      </c>
      <c r="O56" s="25">
        <v>6.4097856117927545</v>
      </c>
      <c r="P56" s="25">
        <v>13.314839779403641</v>
      </c>
      <c r="Q56" s="25">
        <v>14.663651150186295</v>
      </c>
      <c r="R56" s="25">
        <v>2.7424650541752689</v>
      </c>
      <c r="S56" s="25">
        <v>5.7467710430057641</v>
      </c>
      <c r="T56" s="25">
        <v>6.1744150530052604</v>
      </c>
      <c r="U56" s="25">
        <v>0</v>
      </c>
      <c r="V56" s="25">
        <v>4175.9609947687304</v>
      </c>
      <c r="W56" s="25">
        <v>0</v>
      </c>
      <c r="X56" s="25">
        <v>0</v>
      </c>
      <c r="Y56" s="25">
        <v>733.34849807869932</v>
      </c>
      <c r="Z56" s="25">
        <v>0</v>
      </c>
      <c r="AA56" s="25">
        <v>432.58</v>
      </c>
      <c r="AB56" s="25">
        <v>0.71</v>
      </c>
      <c r="AC56" s="25">
        <v>300.05849807869942</v>
      </c>
      <c r="AD56" s="25">
        <v>142.06076426768743</v>
      </c>
      <c r="AE56" s="25">
        <v>-10.485505219974332</v>
      </c>
      <c r="AF56" s="25">
        <v>0</v>
      </c>
      <c r="AG56" s="25">
        <v>0</v>
      </c>
      <c r="AH56" s="25">
        <v>-30.11449029771325</v>
      </c>
      <c r="AI56" s="25">
        <v>-101.46076874999997</v>
      </c>
      <c r="AJ56" s="25">
        <v>0</v>
      </c>
      <c r="AK56" s="25">
        <v>0</v>
      </c>
      <c r="AL56" s="25">
        <v>0</v>
      </c>
      <c r="AM56" s="25">
        <v>0</v>
      </c>
      <c r="AN56" s="25">
        <v>0.47344356242970898</v>
      </c>
      <c r="AO56" s="25">
        <v>591.28773381101189</v>
      </c>
      <c r="AP56" s="25">
        <v>40.599995517687582</v>
      </c>
      <c r="AQ56" s="25">
        <v>10.485505219974332</v>
      </c>
      <c r="AR56" s="25">
        <v>0</v>
      </c>
      <c r="AS56" s="25">
        <v>0</v>
      </c>
      <c r="AT56" s="25">
        <v>30.11449029771325</v>
      </c>
      <c r="AU56" s="25">
        <v>387.00659397052976</v>
      </c>
      <c r="AV56" s="25">
        <v>100.11218185342608</v>
      </c>
      <c r="AW56" s="25">
        <v>100.11218185342608</v>
      </c>
      <c r="AX56" s="25">
        <v>0</v>
      </c>
      <c r="AY56" s="25">
        <v>0</v>
      </c>
      <c r="AZ56" s="25">
        <v>236.23150880860379</v>
      </c>
      <c r="BA56" s="25">
        <v>77.861174682099431</v>
      </c>
      <c r="BB56" s="25">
        <v>65.987639219376817</v>
      </c>
      <c r="BC56" s="25">
        <v>92.382694907127529</v>
      </c>
      <c r="BD56" s="25">
        <v>0</v>
      </c>
      <c r="BE56" s="25">
        <v>50.662903308499914</v>
      </c>
      <c r="BF56" s="25">
        <v>12.140122414245564</v>
      </c>
      <c r="BG56" s="25">
        <v>1.4901660226239126</v>
      </c>
      <c r="BH56" s="25">
        <v>37.032614871630436</v>
      </c>
      <c r="BI56" s="25">
        <v>0</v>
      </c>
      <c r="BJ56" s="25">
        <v>427.60658948821737</v>
      </c>
      <c r="BK56" s="25">
        <v>569.66735375590474</v>
      </c>
      <c r="BL56" s="25">
        <v>1.4484137541847457</v>
      </c>
      <c r="BM56" s="25">
        <v>0.73502092268349939</v>
      </c>
    </row>
    <row r="57" spans="1:65" x14ac:dyDescent="0.35">
      <c r="A57" s="25" t="s">
        <v>10540</v>
      </c>
      <c r="B57" s="25" t="s">
        <v>10528</v>
      </c>
      <c r="C57" s="25" t="s">
        <v>10529</v>
      </c>
      <c r="D57" s="25" t="s">
        <v>10543</v>
      </c>
      <c r="E57" s="25" t="s">
        <v>10614</v>
      </c>
      <c r="F57" s="25">
        <v>96866</v>
      </c>
      <c r="G57" s="25">
        <v>0.8970991984690615</v>
      </c>
      <c r="H57" s="25">
        <v>160</v>
      </c>
      <c r="I57" s="25">
        <v>801.99566705259952</v>
      </c>
      <c r="J57" s="42">
        <v>0.20311891648753302</v>
      </c>
      <c r="K57" s="25">
        <v>35</v>
      </c>
      <c r="L57" s="25">
        <v>101.73874367180304</v>
      </c>
      <c r="M57" s="25">
        <v>17.514893740083224</v>
      </c>
      <c r="N57" s="25">
        <v>34.388276541382687</v>
      </c>
      <c r="O57" s="25">
        <v>6.4097856117927545</v>
      </c>
      <c r="P57" s="25">
        <v>13.314839779403641</v>
      </c>
      <c r="Q57" s="25">
        <v>14.663651150186295</v>
      </c>
      <c r="R57" s="25">
        <v>2.7424650541752689</v>
      </c>
      <c r="S57" s="25">
        <v>5.7467710430057641</v>
      </c>
      <c r="T57" s="25">
        <v>6.1744150530052604</v>
      </c>
      <c r="U57" s="25">
        <v>0</v>
      </c>
      <c r="V57" s="25">
        <v>0</v>
      </c>
      <c r="W57" s="25">
        <v>1043.9902486921826</v>
      </c>
      <c r="X57" s="25">
        <v>0</v>
      </c>
      <c r="Y57" s="25">
        <v>733.34849807869932</v>
      </c>
      <c r="Z57" s="25">
        <v>0</v>
      </c>
      <c r="AA57" s="25">
        <v>432.58</v>
      </c>
      <c r="AB57" s="25">
        <v>0.71</v>
      </c>
      <c r="AC57" s="25">
        <v>300.05849807869942</v>
      </c>
      <c r="AD57" s="25">
        <v>-68.647168973900193</v>
      </c>
      <c r="AE57" s="25">
        <v>11.785321926716216</v>
      </c>
      <c r="AF57" s="25">
        <v>-19.423098183257213</v>
      </c>
      <c r="AG57" s="25">
        <v>201.21305603605342</v>
      </c>
      <c r="AH57" s="25">
        <v>0</v>
      </c>
      <c r="AI57" s="25">
        <v>-101.46076874999997</v>
      </c>
      <c r="AJ57" s="25">
        <v>0</v>
      </c>
      <c r="AK57" s="25">
        <v>-23.46734205561236</v>
      </c>
      <c r="AL57" s="25">
        <v>0</v>
      </c>
      <c r="AM57" s="25">
        <v>0</v>
      </c>
      <c r="AN57" s="25">
        <v>-0.22877928608406017</v>
      </c>
      <c r="AO57" s="25">
        <v>801.99566705259952</v>
      </c>
      <c r="AP57" s="25">
        <v>0</v>
      </c>
      <c r="AQ57" s="25">
        <v>0</v>
      </c>
      <c r="AR57" s="25">
        <v>0</v>
      </c>
      <c r="AS57" s="25">
        <v>0</v>
      </c>
      <c r="AT57" s="25">
        <v>0</v>
      </c>
      <c r="AU57" s="25">
        <v>366.6061579720199</v>
      </c>
      <c r="AV57" s="25">
        <v>100.11218185342608</v>
      </c>
      <c r="AW57" s="25">
        <v>100.11218185342608</v>
      </c>
      <c r="AX57" s="25">
        <v>0</v>
      </c>
      <c r="AY57" s="25">
        <v>0</v>
      </c>
      <c r="AZ57" s="25">
        <v>236.23150880860379</v>
      </c>
      <c r="BA57" s="25">
        <v>77.861174682099431</v>
      </c>
      <c r="BB57" s="25">
        <v>65.987639219376817</v>
      </c>
      <c r="BC57" s="25">
        <v>92.382694907127529</v>
      </c>
      <c r="BD57" s="25">
        <v>0</v>
      </c>
      <c r="BE57" s="25">
        <v>30.262467309990022</v>
      </c>
      <c r="BF57" s="25">
        <v>10.966755311464947</v>
      </c>
      <c r="BG57" s="25">
        <v>1.4901660226239126</v>
      </c>
      <c r="BH57" s="25">
        <v>17.805545975901161</v>
      </c>
      <c r="BI57" s="25">
        <v>0</v>
      </c>
      <c r="BJ57" s="25">
        <v>366.6061579720199</v>
      </c>
      <c r="BK57" s="25">
        <v>297.95898899811971</v>
      </c>
      <c r="BL57" s="25">
        <v>0.5428957751987904</v>
      </c>
      <c r="BM57" s="25">
        <v>0.20311891648753302</v>
      </c>
    </row>
    <row r="58" spans="1:65" x14ac:dyDescent="0.35">
      <c r="A58" s="25" t="s">
        <v>10540</v>
      </c>
      <c r="B58" s="25" t="s">
        <v>10528</v>
      </c>
      <c r="C58" s="25" t="s">
        <v>10529</v>
      </c>
      <c r="D58" s="25" t="s">
        <v>10545</v>
      </c>
      <c r="E58" s="25" t="s">
        <v>10615</v>
      </c>
      <c r="F58" s="25">
        <v>96866</v>
      </c>
      <c r="G58" s="25">
        <v>0.8970991984690615</v>
      </c>
      <c r="H58" s="25">
        <v>160</v>
      </c>
      <c r="I58" s="25">
        <v>612.97461536975368</v>
      </c>
      <c r="J58" s="42">
        <v>0.60498601813989039</v>
      </c>
      <c r="K58" s="25">
        <v>35</v>
      </c>
      <c r="L58" s="25">
        <v>101.73874367180304</v>
      </c>
      <c r="M58" s="25">
        <v>17.514893740083224</v>
      </c>
      <c r="N58" s="25">
        <v>34.388276541382687</v>
      </c>
      <c r="O58" s="25">
        <v>6.4097856117927545</v>
      </c>
      <c r="P58" s="25">
        <v>13.314839779403641</v>
      </c>
      <c r="Q58" s="25">
        <v>14.663651150186295</v>
      </c>
      <c r="R58" s="25">
        <v>2.7424650541752689</v>
      </c>
      <c r="S58" s="25">
        <v>5.7467710430057641</v>
      </c>
      <c r="T58" s="25">
        <v>6.1744150530052604</v>
      </c>
      <c r="U58" s="25">
        <v>0</v>
      </c>
      <c r="V58" s="25">
        <v>0</v>
      </c>
      <c r="W58" s="25">
        <v>0</v>
      </c>
      <c r="X58" s="25">
        <v>1043990.2486921826</v>
      </c>
      <c r="Y58" s="25">
        <v>733.34849807869932</v>
      </c>
      <c r="Z58" s="25">
        <v>0</v>
      </c>
      <c r="AA58" s="25">
        <v>432.58</v>
      </c>
      <c r="AB58" s="25">
        <v>0.71</v>
      </c>
      <c r="AC58" s="25">
        <v>300.05849807869942</v>
      </c>
      <c r="AD58" s="25">
        <v>120.37388270894564</v>
      </c>
      <c r="AE58" s="25">
        <v>11.785321926716216</v>
      </c>
      <c r="AF58" s="25">
        <v>0</v>
      </c>
      <c r="AG58" s="25">
        <v>0</v>
      </c>
      <c r="AH58" s="25">
        <v>0</v>
      </c>
      <c r="AI58" s="25">
        <v>-101.46076874999997</v>
      </c>
      <c r="AJ58" s="25">
        <v>0</v>
      </c>
      <c r="AK58" s="25">
        <v>-30.698435885661969</v>
      </c>
      <c r="AL58" s="25">
        <v>0</v>
      </c>
      <c r="AM58" s="25">
        <v>0</v>
      </c>
      <c r="AN58" s="25">
        <v>0.40116805049585347</v>
      </c>
      <c r="AO58" s="25">
        <v>612.97461536975368</v>
      </c>
      <c r="AP58" s="25">
        <v>0</v>
      </c>
      <c r="AQ58" s="25">
        <v>0</v>
      </c>
      <c r="AR58" s="25">
        <v>0</v>
      </c>
      <c r="AS58" s="25">
        <v>0</v>
      </c>
      <c r="AT58" s="25">
        <v>0</v>
      </c>
      <c r="AU58" s="25">
        <v>385.52568714313196</v>
      </c>
      <c r="AV58" s="25">
        <v>100.11218185342608</v>
      </c>
      <c r="AW58" s="25">
        <v>100.11218185342608</v>
      </c>
      <c r="AX58" s="25">
        <v>0</v>
      </c>
      <c r="AY58" s="25">
        <v>0</v>
      </c>
      <c r="AZ58" s="25">
        <v>236.23150880860379</v>
      </c>
      <c r="BA58" s="25">
        <v>77.861174682099431</v>
      </c>
      <c r="BB58" s="25">
        <v>65.987639219376817</v>
      </c>
      <c r="BC58" s="25">
        <v>92.382694907127529</v>
      </c>
      <c r="BD58" s="25">
        <v>0</v>
      </c>
      <c r="BE58" s="25">
        <v>49.181996481102068</v>
      </c>
      <c r="BF58" s="25">
        <v>10.605200619962465</v>
      </c>
      <c r="BG58" s="25">
        <v>1.4901660226239126</v>
      </c>
      <c r="BH58" s="25">
        <v>37.086629838515691</v>
      </c>
      <c r="BI58" s="25">
        <v>0</v>
      </c>
      <c r="BJ58" s="25">
        <v>385.52568714313196</v>
      </c>
      <c r="BK58" s="25">
        <v>505.8995698520776</v>
      </c>
      <c r="BL58" s="25">
        <v>1.2358959141230983</v>
      </c>
      <c r="BM58" s="25">
        <v>0.60498601813989039</v>
      </c>
    </row>
    <row r="59" spans="1:65" x14ac:dyDescent="0.35">
      <c r="A59" s="25" t="s">
        <v>10540</v>
      </c>
      <c r="B59" s="25" t="s">
        <v>10528</v>
      </c>
      <c r="C59" s="25" t="s">
        <v>10529</v>
      </c>
      <c r="D59" s="25" t="s">
        <v>10547</v>
      </c>
      <c r="E59" s="25" t="s">
        <v>10616</v>
      </c>
      <c r="F59" s="25">
        <v>96866</v>
      </c>
      <c r="G59" s="25">
        <v>0.8970991984690615</v>
      </c>
      <c r="H59" s="25">
        <v>160</v>
      </c>
      <c r="I59" s="25">
        <v>612.11855077741814</v>
      </c>
      <c r="J59" s="42">
        <v>0.59391271700598725</v>
      </c>
      <c r="K59" s="25">
        <v>35</v>
      </c>
      <c r="L59" s="25">
        <v>102.86153302407891</v>
      </c>
      <c r="M59" s="25">
        <v>17.622808465194492</v>
      </c>
      <c r="N59" s="25">
        <v>34.388276541382687</v>
      </c>
      <c r="O59" s="25">
        <v>4.832240619595094</v>
      </c>
      <c r="P59" s="25">
        <v>13.878248705188518</v>
      </c>
      <c r="Q59" s="25">
        <v>15.677787216599075</v>
      </c>
      <c r="R59" s="25">
        <v>2.7424650541752689</v>
      </c>
      <c r="S59" s="25">
        <v>6.7609071094185476</v>
      </c>
      <c r="T59" s="25">
        <v>6.1744150530052604</v>
      </c>
      <c r="U59" s="25">
        <v>0</v>
      </c>
      <c r="V59" s="25">
        <v>0</v>
      </c>
      <c r="W59" s="25">
        <v>0</v>
      </c>
      <c r="X59" s="25">
        <v>0</v>
      </c>
      <c r="Y59" s="25">
        <v>700.73890097890899</v>
      </c>
      <c r="Z59" s="25">
        <v>0</v>
      </c>
      <c r="AA59" s="25">
        <v>432.58</v>
      </c>
      <c r="AB59" s="25">
        <v>0.71</v>
      </c>
      <c r="AC59" s="25">
        <v>267.44890097890908</v>
      </c>
      <c r="AD59" s="25">
        <v>88.620350201490851</v>
      </c>
      <c r="AE59" s="25">
        <v>12.840418548508994</v>
      </c>
      <c r="AF59" s="25">
        <v>0</v>
      </c>
      <c r="AG59" s="25">
        <v>0</v>
      </c>
      <c r="AH59" s="25">
        <v>0</v>
      </c>
      <c r="AI59" s="25">
        <v>-101.46076874999997</v>
      </c>
      <c r="AJ59" s="25">
        <v>0</v>
      </c>
      <c r="AK59" s="25">
        <v>0</v>
      </c>
      <c r="AL59" s="25">
        <v>0</v>
      </c>
      <c r="AM59" s="25">
        <v>0</v>
      </c>
      <c r="AN59" s="25">
        <v>0.33135432554452493</v>
      </c>
      <c r="AO59" s="25">
        <v>612.11855077741814</v>
      </c>
      <c r="AP59" s="25">
        <v>0</v>
      </c>
      <c r="AQ59" s="25">
        <v>0</v>
      </c>
      <c r="AR59" s="25">
        <v>0</v>
      </c>
      <c r="AS59" s="25">
        <v>0</v>
      </c>
      <c r="AT59" s="25">
        <v>0</v>
      </c>
      <c r="AU59" s="25">
        <v>377.37354239940203</v>
      </c>
      <c r="AV59" s="25">
        <v>96.644778295140455</v>
      </c>
      <c r="AW59" s="25">
        <v>96.644778295140455</v>
      </c>
      <c r="AX59" s="25">
        <v>0</v>
      </c>
      <c r="AY59" s="25">
        <v>0</v>
      </c>
      <c r="AZ59" s="25">
        <v>237.33287694768146</v>
      </c>
      <c r="BA59" s="25">
        <v>77.861174682099431</v>
      </c>
      <c r="BB59" s="25">
        <v>66.446542610659179</v>
      </c>
      <c r="BC59" s="25">
        <v>93.025159654922845</v>
      </c>
      <c r="BD59" s="25">
        <v>0</v>
      </c>
      <c r="BE59" s="25">
        <v>43.395887156580095</v>
      </c>
      <c r="BF59" s="25">
        <v>10.547692179712</v>
      </c>
      <c r="BG59" s="25">
        <v>1.4901660226239126</v>
      </c>
      <c r="BH59" s="25">
        <v>31.358028954244183</v>
      </c>
      <c r="BI59" s="25">
        <v>0</v>
      </c>
      <c r="BJ59" s="25">
        <v>377.37354239940203</v>
      </c>
      <c r="BK59" s="25">
        <v>465.99389260089288</v>
      </c>
      <c r="BL59" s="25">
        <v>1.3593063583037599</v>
      </c>
      <c r="BM59" s="25">
        <v>0.59391271700598725</v>
      </c>
    </row>
    <row r="60" spans="1:65" x14ac:dyDescent="0.35">
      <c r="A60" s="25" t="s">
        <v>10540</v>
      </c>
      <c r="B60" s="25" t="s">
        <v>10528</v>
      </c>
      <c r="C60" s="25" t="s">
        <v>10529</v>
      </c>
      <c r="D60" s="25" t="s">
        <v>10549</v>
      </c>
      <c r="E60" s="25" t="s">
        <v>10617</v>
      </c>
      <c r="F60" s="25">
        <v>96866</v>
      </c>
      <c r="G60" s="25">
        <v>0.8970991984690615</v>
      </c>
      <c r="H60" s="25">
        <v>160</v>
      </c>
      <c r="I60" s="25">
        <v>674.79532453006311</v>
      </c>
      <c r="J60" s="42">
        <v>0.46080682892689073</v>
      </c>
      <c r="K60" s="25">
        <v>35</v>
      </c>
      <c r="L60" s="25">
        <v>95.384274238632713</v>
      </c>
      <c r="M60" s="25">
        <v>16.782712143519269</v>
      </c>
      <c r="N60" s="25">
        <v>34.388276541382687</v>
      </c>
      <c r="O60" s="25">
        <v>7.7063268022325024</v>
      </c>
      <c r="P60" s="25">
        <v>12.029706899706493</v>
      </c>
      <c r="Q60" s="25">
        <v>14.652242839443693</v>
      </c>
      <c r="R60" s="25">
        <v>2.7424650541752689</v>
      </c>
      <c r="S60" s="25">
        <v>0</v>
      </c>
      <c r="T60" s="25">
        <v>11.909777785268423</v>
      </c>
      <c r="U60" s="25">
        <v>0</v>
      </c>
      <c r="V60" s="25">
        <v>0</v>
      </c>
      <c r="W60" s="25">
        <v>0</v>
      </c>
      <c r="X60" s="25">
        <v>0</v>
      </c>
      <c r="Y60" s="25">
        <v>764.19986027933828</v>
      </c>
      <c r="Z60" s="25">
        <v>0</v>
      </c>
      <c r="AA60" s="25">
        <v>432.58</v>
      </c>
      <c r="AB60" s="25">
        <v>0.71</v>
      </c>
      <c r="AC60" s="25">
        <v>330.90986027933826</v>
      </c>
      <c r="AD60" s="25">
        <v>89.404535749275169</v>
      </c>
      <c r="AE60" s="25">
        <v>12.056233000724824</v>
      </c>
      <c r="AF60" s="25">
        <v>0</v>
      </c>
      <c r="AG60" s="25">
        <v>0</v>
      </c>
      <c r="AH60" s="25">
        <v>0</v>
      </c>
      <c r="AI60" s="25">
        <v>-101.46076874999997</v>
      </c>
      <c r="AJ60" s="25">
        <v>0</v>
      </c>
      <c r="AK60" s="25">
        <v>0</v>
      </c>
      <c r="AL60" s="25">
        <v>0</v>
      </c>
      <c r="AM60" s="25">
        <v>0</v>
      </c>
      <c r="AN60" s="25">
        <v>0.27017791393041035</v>
      </c>
      <c r="AO60" s="25">
        <v>674.79532453006311</v>
      </c>
      <c r="AP60" s="25">
        <v>0</v>
      </c>
      <c r="AQ60" s="25">
        <v>0</v>
      </c>
      <c r="AR60" s="25">
        <v>0</v>
      </c>
      <c r="AS60" s="25">
        <v>0</v>
      </c>
      <c r="AT60" s="25">
        <v>0</v>
      </c>
      <c r="AU60" s="25">
        <v>387.4556182014536</v>
      </c>
      <c r="AV60" s="25">
        <v>108.30876620887024</v>
      </c>
      <c r="AW60" s="25">
        <v>108.30876620887024</v>
      </c>
      <c r="AX60" s="25">
        <v>0</v>
      </c>
      <c r="AY60" s="25">
        <v>0</v>
      </c>
      <c r="AZ60" s="25">
        <v>227.75105459221021</v>
      </c>
      <c r="BA60" s="25">
        <v>77.861174682099431</v>
      </c>
      <c r="BB60" s="25">
        <v>62.454116629212827</v>
      </c>
      <c r="BC60" s="25">
        <v>87.435763280897959</v>
      </c>
      <c r="BD60" s="25">
        <v>0</v>
      </c>
      <c r="BE60" s="25">
        <v>51.395797400373162</v>
      </c>
      <c r="BF60" s="25">
        <v>13.42319530346148</v>
      </c>
      <c r="BG60" s="25">
        <v>1.4901660226239126</v>
      </c>
      <c r="BH60" s="25">
        <v>36.482436074287769</v>
      </c>
      <c r="BI60" s="25">
        <v>0</v>
      </c>
      <c r="BJ60" s="25">
        <v>387.4556182014536</v>
      </c>
      <c r="BK60" s="25">
        <v>476.86015395072877</v>
      </c>
      <c r="BL60" s="25">
        <v>0.93968276862134348</v>
      </c>
      <c r="BM60" s="25">
        <v>0.46080682892689073</v>
      </c>
    </row>
    <row r="61" spans="1:65" x14ac:dyDescent="0.35">
      <c r="A61" s="25" t="s">
        <v>10540</v>
      </c>
      <c r="B61" s="25" t="s">
        <v>10528</v>
      </c>
      <c r="C61" s="25" t="s">
        <v>10529</v>
      </c>
      <c r="D61" s="25" t="s">
        <v>10551</v>
      </c>
      <c r="E61" s="25" t="s">
        <v>10618</v>
      </c>
      <c r="F61" s="25">
        <v>96866</v>
      </c>
      <c r="G61" s="25">
        <v>0.8970991984690615</v>
      </c>
      <c r="H61" s="25">
        <v>160</v>
      </c>
      <c r="I61" s="25">
        <v>672.81760283379117</v>
      </c>
      <c r="J61" s="42">
        <v>1.1137667401446927</v>
      </c>
      <c r="K61" s="25">
        <v>35</v>
      </c>
      <c r="L61" s="25">
        <v>92.660608102209721</v>
      </c>
      <c r="M61" s="25">
        <v>16.373474022095028</v>
      </c>
      <c r="N61" s="25">
        <v>34.388276541382687</v>
      </c>
      <c r="O61" s="25">
        <v>25.130944028181275</v>
      </c>
      <c r="P61" s="25">
        <v>6.3291622974414841</v>
      </c>
      <c r="Q61" s="25">
        <v>2.9281702157599319</v>
      </c>
      <c r="R61" s="25">
        <v>2.9281702157599319</v>
      </c>
      <c r="S61" s="25">
        <v>0</v>
      </c>
      <c r="T61" s="25">
        <v>0</v>
      </c>
      <c r="U61" s="25">
        <v>21804.537156049621</v>
      </c>
      <c r="V61" s="25">
        <v>0</v>
      </c>
      <c r="W61" s="25">
        <v>0</v>
      </c>
      <c r="X61" s="25">
        <v>0</v>
      </c>
      <c r="Y61" s="25">
        <v>1050.6553331946125</v>
      </c>
      <c r="Z61" s="25">
        <v>0</v>
      </c>
      <c r="AA61" s="25">
        <v>432.58</v>
      </c>
      <c r="AB61" s="25">
        <v>0.71</v>
      </c>
      <c r="AC61" s="25">
        <v>617.3653331946125</v>
      </c>
      <c r="AD61" s="25">
        <v>377.8377303608213</v>
      </c>
      <c r="AE61" s="25">
        <v>-10.116334425957875</v>
      </c>
      <c r="AF61" s="25">
        <v>0</v>
      </c>
      <c r="AG61" s="25">
        <v>0</v>
      </c>
      <c r="AH61" s="25">
        <v>-305.01625442740948</v>
      </c>
      <c r="AI61" s="25">
        <v>-123.00035822944253</v>
      </c>
      <c r="AJ61" s="25">
        <v>60.295216721988517</v>
      </c>
      <c r="AK61" s="25">
        <v>0</v>
      </c>
      <c r="AL61" s="25">
        <v>0</v>
      </c>
      <c r="AM61" s="25">
        <v>0</v>
      </c>
      <c r="AN61" s="25">
        <v>0.61201643507526726</v>
      </c>
      <c r="AO61" s="25">
        <v>672.81760283379117</v>
      </c>
      <c r="AP61" s="25">
        <v>315.13258885336734</v>
      </c>
      <c r="AQ61" s="25">
        <v>10.116334425957875</v>
      </c>
      <c r="AR61" s="25">
        <v>0</v>
      </c>
      <c r="AS61" s="25">
        <v>0</v>
      </c>
      <c r="AT61" s="25">
        <v>305.01625442740948</v>
      </c>
      <c r="AU61" s="25">
        <v>508.75688220058203</v>
      </c>
      <c r="AV61" s="25">
        <v>151.0391659491757</v>
      </c>
      <c r="AW61" s="25">
        <v>151.0391659491757</v>
      </c>
      <c r="AX61" s="25">
        <v>0</v>
      </c>
      <c r="AY61" s="25">
        <v>0</v>
      </c>
      <c r="AZ61" s="25">
        <v>232.16052361139015</v>
      </c>
      <c r="BA61" s="25">
        <v>83.718984207234897</v>
      </c>
      <c r="BB61" s="25">
        <v>61.85064141839802</v>
      </c>
      <c r="BC61" s="25">
        <v>86.590897985757223</v>
      </c>
      <c r="BD61" s="25">
        <v>0</v>
      </c>
      <c r="BE61" s="25">
        <v>125.55719264001615</v>
      </c>
      <c r="BF61" s="25">
        <v>28.41672552277554</v>
      </c>
      <c r="BG61" s="25">
        <v>1.602277209707845</v>
      </c>
      <c r="BH61" s="25">
        <v>95.538189907532768</v>
      </c>
      <c r="BI61" s="25">
        <v>0</v>
      </c>
      <c r="BJ61" s="25">
        <v>823.88947105394936</v>
      </c>
      <c r="BK61" s="25">
        <v>1201.7272014147707</v>
      </c>
      <c r="BL61" s="25">
        <v>1.2138061985802113</v>
      </c>
      <c r="BM61" s="25">
        <v>1.1137667401446927</v>
      </c>
    </row>
    <row r="62" spans="1:65" x14ac:dyDescent="0.35">
      <c r="A62" s="25" t="s">
        <v>10540</v>
      </c>
      <c r="B62" s="25" t="s">
        <v>10528</v>
      </c>
      <c r="C62" s="25" t="s">
        <v>10529</v>
      </c>
      <c r="D62" s="25" t="s">
        <v>10553</v>
      </c>
      <c r="E62" s="25" t="s">
        <v>10619</v>
      </c>
      <c r="F62" s="25">
        <v>96866</v>
      </c>
      <c r="G62" s="25">
        <v>0.8970991984690615</v>
      </c>
      <c r="H62" s="25">
        <v>160</v>
      </c>
      <c r="I62" s="25">
        <v>1620.3837732791128</v>
      </c>
      <c r="J62" s="42">
        <v>0.10450067823691783</v>
      </c>
      <c r="K62" s="25">
        <v>35</v>
      </c>
      <c r="L62" s="25">
        <v>110.69537303613069</v>
      </c>
      <c r="M62" s="25">
        <v>25.538834820441807</v>
      </c>
      <c r="N62" s="25">
        <v>34.388276541382687</v>
      </c>
      <c r="O62" s="25">
        <v>25.130944028181275</v>
      </c>
      <c r="P62" s="25">
        <v>6.3291622974414841</v>
      </c>
      <c r="Q62" s="25">
        <v>2.9281702157599319</v>
      </c>
      <c r="R62" s="25">
        <v>2.9281702157599319</v>
      </c>
      <c r="S62" s="25">
        <v>0</v>
      </c>
      <c r="T62" s="25">
        <v>0</v>
      </c>
      <c r="U62" s="25">
        <v>21804.537156049621</v>
      </c>
      <c r="V62" s="25">
        <v>0</v>
      </c>
      <c r="W62" s="25">
        <v>0</v>
      </c>
      <c r="X62" s="25">
        <v>0</v>
      </c>
      <c r="Y62" s="25">
        <v>1950.2492597123251</v>
      </c>
      <c r="Z62" s="25">
        <v>0</v>
      </c>
      <c r="AA62" s="25">
        <v>432.58</v>
      </c>
      <c r="AB62" s="25">
        <v>0.71</v>
      </c>
      <c r="AC62" s="25">
        <v>1516.9592597123251</v>
      </c>
      <c r="AD62" s="25">
        <v>329.86548643321225</v>
      </c>
      <c r="AE62" s="25">
        <v>-25.283853935597026</v>
      </c>
      <c r="AF62" s="25">
        <v>0</v>
      </c>
      <c r="AG62" s="25">
        <v>0</v>
      </c>
      <c r="AH62" s="25">
        <v>-226.63335615926886</v>
      </c>
      <c r="AI62" s="25">
        <v>-123.00035822944253</v>
      </c>
      <c r="AJ62" s="25">
        <v>45.052081891096357</v>
      </c>
      <c r="AK62" s="25">
        <v>0</v>
      </c>
      <c r="AL62" s="25">
        <v>0</v>
      </c>
      <c r="AM62" s="25">
        <v>0</v>
      </c>
      <c r="AN62" s="25">
        <v>0.21745177684980654</v>
      </c>
      <c r="AO62" s="25">
        <v>1620.3837732791128</v>
      </c>
      <c r="AP62" s="25">
        <v>251.91721009486588</v>
      </c>
      <c r="AQ62" s="25">
        <v>25.283853935597026</v>
      </c>
      <c r="AR62" s="25">
        <v>0</v>
      </c>
      <c r="AS62" s="25">
        <v>0</v>
      </c>
      <c r="AT62" s="25">
        <v>226.63335615926886</v>
      </c>
      <c r="AU62" s="25">
        <v>939.50776649601039</v>
      </c>
      <c r="AV62" s="25">
        <v>151.0391659491757</v>
      </c>
      <c r="AW62" s="25">
        <v>151.0391659491757</v>
      </c>
      <c r="AX62" s="25">
        <v>0</v>
      </c>
      <c r="AY62" s="25">
        <v>0</v>
      </c>
      <c r="AZ62" s="25">
        <v>399.27372358023774</v>
      </c>
      <c r="BA62" s="25">
        <v>83.718984207234897</v>
      </c>
      <c r="BB62" s="25">
        <v>131.48114140541787</v>
      </c>
      <c r="BC62" s="25">
        <v>184.07359796758499</v>
      </c>
      <c r="BD62" s="25">
        <v>0</v>
      </c>
      <c r="BE62" s="25">
        <v>389.19487696659684</v>
      </c>
      <c r="BF62" s="25">
        <v>70.21755149724649</v>
      </c>
      <c r="BG62" s="25">
        <v>1.602277209707845</v>
      </c>
      <c r="BH62" s="25">
        <v>317.37504825964248</v>
      </c>
      <c r="BI62" s="25">
        <v>0</v>
      </c>
      <c r="BJ62" s="25">
        <v>1191.4249765908762</v>
      </c>
      <c r="BK62" s="25">
        <v>1521.2904630240885</v>
      </c>
      <c r="BL62" s="25">
        <v>0.11162541263229127</v>
      </c>
      <c r="BM62" s="25">
        <v>0.10450067823691783</v>
      </c>
    </row>
    <row r="63" spans="1:65" x14ac:dyDescent="0.35">
      <c r="A63" s="25" t="s">
        <v>10540</v>
      </c>
      <c r="B63" s="25" t="s">
        <v>10528</v>
      </c>
      <c r="C63" s="25" t="s">
        <v>10620</v>
      </c>
      <c r="D63" s="25" t="s">
        <v>9782</v>
      </c>
      <c r="E63" s="25" t="s">
        <v>10621</v>
      </c>
      <c r="F63" s="25">
        <v>96866</v>
      </c>
      <c r="G63" s="25">
        <v>0.8970991984690615</v>
      </c>
      <c r="H63" s="25">
        <v>160</v>
      </c>
      <c r="I63" s="68">
        <v>591.28773381101189</v>
      </c>
      <c r="J63" s="43">
        <v>0.73502092268349939</v>
      </c>
      <c r="K63" s="25">
        <v>35</v>
      </c>
      <c r="L63" s="25">
        <v>101.73874367180304</v>
      </c>
      <c r="M63" s="25">
        <v>17.514893740083224</v>
      </c>
      <c r="N63" s="25">
        <v>34.388276541382687</v>
      </c>
      <c r="O63" s="25">
        <v>6.4097856117927545</v>
      </c>
      <c r="P63" s="25">
        <v>13.314839779403641</v>
      </c>
      <c r="Q63" s="25">
        <v>14.663651150186295</v>
      </c>
      <c r="R63" s="25">
        <v>2.7424650541752689</v>
      </c>
      <c r="S63" s="25">
        <v>5.7467710430057641</v>
      </c>
      <c r="T63" s="25">
        <v>6.1744150530052604</v>
      </c>
      <c r="U63" s="25">
        <v>0</v>
      </c>
      <c r="V63" s="25">
        <v>4175.9609947687304</v>
      </c>
      <c r="W63" s="25">
        <v>0</v>
      </c>
      <c r="X63" s="25">
        <v>0</v>
      </c>
      <c r="Y63" s="25">
        <v>733.34849807869932</v>
      </c>
      <c r="Z63" s="25">
        <v>0</v>
      </c>
      <c r="AA63" s="25">
        <v>432.58</v>
      </c>
      <c r="AB63" s="25">
        <v>0.71</v>
      </c>
      <c r="AC63" s="25">
        <v>300.05849807869942</v>
      </c>
      <c r="AD63" s="25">
        <v>142.06076426768743</v>
      </c>
      <c r="AE63" s="25">
        <v>-10.485505219974332</v>
      </c>
      <c r="AF63" s="25">
        <v>0</v>
      </c>
      <c r="AG63" s="25">
        <v>0</v>
      </c>
      <c r="AH63" s="25">
        <v>-30.11449029771325</v>
      </c>
      <c r="AI63" s="25">
        <v>-101.46076874999997</v>
      </c>
      <c r="AJ63" s="25">
        <v>0</v>
      </c>
      <c r="AK63" s="25">
        <v>0</v>
      </c>
      <c r="AL63" s="25">
        <v>0</v>
      </c>
      <c r="AM63" s="25">
        <v>0</v>
      </c>
      <c r="AN63" s="25">
        <v>0.47344356242970898</v>
      </c>
      <c r="AO63" s="25">
        <v>591.28773381101189</v>
      </c>
      <c r="AP63" s="25">
        <v>40.599995517687582</v>
      </c>
      <c r="AQ63" s="25">
        <v>10.485505219974332</v>
      </c>
      <c r="AR63" s="25">
        <v>0</v>
      </c>
      <c r="AS63" s="25">
        <v>0</v>
      </c>
      <c r="AT63" s="25">
        <v>30.11449029771325</v>
      </c>
      <c r="AU63" s="25">
        <v>387.00659397052976</v>
      </c>
      <c r="AV63" s="25">
        <v>100.11218185342608</v>
      </c>
      <c r="AW63" s="25">
        <v>100.11218185342608</v>
      </c>
      <c r="AX63" s="25">
        <v>0</v>
      </c>
      <c r="AY63" s="25">
        <v>0</v>
      </c>
      <c r="AZ63" s="25">
        <v>236.23150880860379</v>
      </c>
      <c r="BA63" s="25">
        <v>77.861174682099431</v>
      </c>
      <c r="BB63" s="25">
        <v>65.987639219376817</v>
      </c>
      <c r="BC63" s="25">
        <v>92.382694907127529</v>
      </c>
      <c r="BD63" s="25">
        <v>0</v>
      </c>
      <c r="BE63" s="25">
        <v>50.662903308499914</v>
      </c>
      <c r="BF63" s="25">
        <v>12.140122414245564</v>
      </c>
      <c r="BG63" s="25">
        <v>1.4901660226239126</v>
      </c>
      <c r="BH63" s="25">
        <v>37.032614871630436</v>
      </c>
      <c r="BI63" s="25">
        <v>0</v>
      </c>
      <c r="BJ63" s="25">
        <v>427.60658948821737</v>
      </c>
      <c r="BK63" s="25">
        <v>569.66735375590474</v>
      </c>
      <c r="BL63" s="25">
        <v>1.4484137541847457</v>
      </c>
      <c r="BM63" s="25">
        <v>0.73502092268349939</v>
      </c>
    </row>
    <row r="64" spans="1:65" x14ac:dyDescent="0.35">
      <c r="A64" s="25" t="s">
        <v>10540</v>
      </c>
      <c r="B64" s="25" t="s">
        <v>10528</v>
      </c>
      <c r="C64" s="25" t="s">
        <v>10531</v>
      </c>
      <c r="D64" s="25" t="s">
        <v>10541</v>
      </c>
      <c r="E64" s="25" t="s">
        <v>10622</v>
      </c>
      <c r="F64" s="25">
        <v>164168</v>
      </c>
      <c r="G64" s="25">
        <v>0.89713644492477818</v>
      </c>
      <c r="H64" s="25">
        <v>160</v>
      </c>
      <c r="I64" s="25">
        <v>613.98114468577501</v>
      </c>
      <c r="J64" s="42">
        <v>0.65964312662454005</v>
      </c>
      <c r="K64" s="25">
        <v>35</v>
      </c>
      <c r="L64" s="25">
        <v>174.86051658683908</v>
      </c>
      <c r="M64" s="25">
        <v>24.61493372098688</v>
      </c>
      <c r="N64" s="25">
        <v>58.28349447255794</v>
      </c>
      <c r="O64" s="25">
        <v>10.8637228104652</v>
      </c>
      <c r="P64" s="25">
        <v>22.566859079197805</v>
      </c>
      <c r="Q64" s="25">
        <v>24.852912582894945</v>
      </c>
      <c r="R64" s="25">
        <v>4.6481086841864965</v>
      </c>
      <c r="S64" s="25">
        <v>9.7400024661606643</v>
      </c>
      <c r="T64" s="25">
        <v>10.46480143254778</v>
      </c>
      <c r="U64" s="25">
        <v>0</v>
      </c>
      <c r="V64" s="25">
        <v>7077.6911213717576</v>
      </c>
      <c r="W64" s="25">
        <v>0</v>
      </c>
      <c r="X64" s="25">
        <v>0</v>
      </c>
      <c r="Y64" s="25">
        <v>755.57200301072783</v>
      </c>
      <c r="Z64" s="25">
        <v>0</v>
      </c>
      <c r="AA64" s="25">
        <v>446.36</v>
      </c>
      <c r="AB64" s="25">
        <v>0.71</v>
      </c>
      <c r="AC64" s="25">
        <v>308.50200301072783</v>
      </c>
      <c r="AD64" s="25">
        <v>141.59085832495282</v>
      </c>
      <c r="AE64" s="25">
        <v>-17.997766284219342</v>
      </c>
      <c r="AF64" s="25">
        <v>0</v>
      </c>
      <c r="AG64" s="25">
        <v>0</v>
      </c>
      <c r="AH64" s="25">
        <v>-22.132323290733552</v>
      </c>
      <c r="AI64" s="25">
        <v>-101.46076875</v>
      </c>
      <c r="AJ64" s="25">
        <v>0</v>
      </c>
      <c r="AK64" s="25">
        <v>0</v>
      </c>
      <c r="AL64" s="25">
        <v>0</v>
      </c>
      <c r="AM64" s="25">
        <v>0</v>
      </c>
      <c r="AN64" s="25">
        <v>0.45896252518019842</v>
      </c>
      <c r="AO64" s="25">
        <v>613.98114468577501</v>
      </c>
      <c r="AP64" s="25">
        <v>40.130089574952891</v>
      </c>
      <c r="AQ64" s="25">
        <v>17.997766284219342</v>
      </c>
      <c r="AR64" s="25">
        <v>0</v>
      </c>
      <c r="AS64" s="25">
        <v>0</v>
      </c>
      <c r="AT64" s="25">
        <v>22.132323290733552</v>
      </c>
      <c r="AU64" s="25">
        <v>366.78949707986089</v>
      </c>
      <c r="AV64" s="25">
        <v>87.685035506325789</v>
      </c>
      <c r="AW64" s="25">
        <v>87.685035506325789</v>
      </c>
      <c r="AX64" s="25">
        <v>0</v>
      </c>
      <c r="AY64" s="25">
        <v>0</v>
      </c>
      <c r="AZ64" s="25">
        <v>231.00407555958748</v>
      </c>
      <c r="BA64" s="25">
        <v>77.861174682099431</v>
      </c>
      <c r="BB64" s="25">
        <v>63.809542032286686</v>
      </c>
      <c r="BC64" s="25">
        <v>89.33335884520136</v>
      </c>
      <c r="BD64" s="25">
        <v>0</v>
      </c>
      <c r="BE64" s="25">
        <v>48.100386013947627</v>
      </c>
      <c r="BF64" s="25">
        <v>10.315955567838895</v>
      </c>
      <c r="BG64" s="25">
        <v>1.4901660226239126</v>
      </c>
      <c r="BH64" s="25">
        <v>36.294264423484819</v>
      </c>
      <c r="BI64" s="25">
        <v>0</v>
      </c>
      <c r="BJ64" s="25">
        <v>406.91958665481377</v>
      </c>
      <c r="BK64" s="25">
        <v>548.51044497976659</v>
      </c>
      <c r="BL64" s="25">
        <v>1.312822730538171</v>
      </c>
      <c r="BM64" s="25">
        <v>0.65964312662454005</v>
      </c>
    </row>
    <row r="65" spans="1:65" x14ac:dyDescent="0.35">
      <c r="A65" s="25" t="s">
        <v>10540</v>
      </c>
      <c r="B65" s="25" t="s">
        <v>10528</v>
      </c>
      <c r="C65" s="25" t="s">
        <v>10531</v>
      </c>
      <c r="D65" s="25" t="s">
        <v>10543</v>
      </c>
      <c r="E65" s="25" t="s">
        <v>10623</v>
      </c>
      <c r="F65" s="25">
        <v>164168</v>
      </c>
      <c r="G65" s="25">
        <v>0.89713644492477818</v>
      </c>
      <c r="H65" s="25">
        <v>160</v>
      </c>
      <c r="I65" s="25">
        <v>750.90942202423457</v>
      </c>
      <c r="J65" s="42">
        <v>0.28795167844085873</v>
      </c>
      <c r="K65" s="25">
        <v>35</v>
      </c>
      <c r="L65" s="25">
        <v>174.86051658683908</v>
      </c>
      <c r="M65" s="25">
        <v>24.61493372098688</v>
      </c>
      <c r="N65" s="25">
        <v>58.28349447255794</v>
      </c>
      <c r="O65" s="25">
        <v>10.8637228104652</v>
      </c>
      <c r="P65" s="25">
        <v>22.566859079197805</v>
      </c>
      <c r="Q65" s="25">
        <v>24.852912582894945</v>
      </c>
      <c r="R65" s="25">
        <v>4.6481086841864965</v>
      </c>
      <c r="S65" s="25">
        <v>9.7400024661606643</v>
      </c>
      <c r="T65" s="25">
        <v>10.46480143254778</v>
      </c>
      <c r="U65" s="25">
        <v>0</v>
      </c>
      <c r="V65" s="25">
        <v>0</v>
      </c>
      <c r="W65" s="25">
        <v>1769.4227803429394</v>
      </c>
      <c r="X65" s="25">
        <v>0</v>
      </c>
      <c r="Y65" s="25">
        <v>755.57200301072783</v>
      </c>
      <c r="Z65" s="25">
        <v>0</v>
      </c>
      <c r="AA65" s="25">
        <v>446.36</v>
      </c>
      <c r="AB65" s="25">
        <v>0.71</v>
      </c>
      <c r="AC65" s="25">
        <v>308.50200301072783</v>
      </c>
      <c r="AD65" s="25">
        <v>4.6625809864932535</v>
      </c>
      <c r="AE65" s="25">
        <v>20.228826858744657</v>
      </c>
      <c r="AF65" s="25">
        <v>-11.459966113232309</v>
      </c>
      <c r="AG65" s="25">
        <v>118.71920648070329</v>
      </c>
      <c r="AH65" s="25">
        <v>0</v>
      </c>
      <c r="AI65" s="25">
        <v>-101.46076875</v>
      </c>
      <c r="AJ65" s="25">
        <v>0</v>
      </c>
      <c r="AK65" s="25">
        <v>-30.689879462708962</v>
      </c>
      <c r="AL65" s="25">
        <v>0</v>
      </c>
      <c r="AM65" s="25">
        <v>0</v>
      </c>
      <c r="AN65" s="25">
        <v>1.5113616576198103E-2</v>
      </c>
      <c r="AO65" s="25">
        <v>750.90942202423457</v>
      </c>
      <c r="AP65" s="25">
        <v>0</v>
      </c>
      <c r="AQ65" s="25">
        <v>0</v>
      </c>
      <c r="AR65" s="25">
        <v>0</v>
      </c>
      <c r="AS65" s="25">
        <v>0</v>
      </c>
      <c r="AT65" s="25">
        <v>0</v>
      </c>
      <c r="AU65" s="25">
        <v>355.06505045316811</v>
      </c>
      <c r="AV65" s="25">
        <v>87.685035506325789</v>
      </c>
      <c r="AW65" s="25">
        <v>87.685035506325789</v>
      </c>
      <c r="AX65" s="25">
        <v>0</v>
      </c>
      <c r="AY65" s="25">
        <v>0</v>
      </c>
      <c r="AZ65" s="25">
        <v>231.00407555958748</v>
      </c>
      <c r="BA65" s="25">
        <v>77.861174682099431</v>
      </c>
      <c r="BB65" s="25">
        <v>63.809542032286686</v>
      </c>
      <c r="BC65" s="25">
        <v>89.33335884520136</v>
      </c>
      <c r="BD65" s="25">
        <v>0</v>
      </c>
      <c r="BE65" s="25">
        <v>36.375939387254853</v>
      </c>
      <c r="BF65" s="25">
        <v>8.7814615947034476</v>
      </c>
      <c r="BG65" s="25">
        <v>1.4901660226239126</v>
      </c>
      <c r="BH65" s="25">
        <v>26.104311769927492</v>
      </c>
      <c r="BI65" s="25">
        <v>0</v>
      </c>
      <c r="BJ65" s="25">
        <v>355.06505045316811</v>
      </c>
      <c r="BK65" s="25">
        <v>359.72763143966137</v>
      </c>
      <c r="BL65" s="25">
        <v>0.70088889640504037</v>
      </c>
      <c r="BM65" s="25">
        <v>0.28795167844085873</v>
      </c>
    </row>
    <row r="66" spans="1:65" x14ac:dyDescent="0.35">
      <c r="A66" s="25" t="s">
        <v>10540</v>
      </c>
      <c r="B66" s="25" t="s">
        <v>10528</v>
      </c>
      <c r="C66" s="25" t="s">
        <v>10531</v>
      </c>
      <c r="D66" s="25" t="s">
        <v>10545</v>
      </c>
      <c r="E66" s="25" t="s">
        <v>10624</v>
      </c>
      <c r="F66" s="25">
        <v>164168</v>
      </c>
      <c r="G66" s="25">
        <v>0.89713644492477818</v>
      </c>
      <c r="H66" s="25">
        <v>160</v>
      </c>
      <c r="I66" s="25">
        <v>639.38371039290496</v>
      </c>
      <c r="J66" s="42">
        <v>0.53006385082938312</v>
      </c>
      <c r="K66" s="25">
        <v>35</v>
      </c>
      <c r="L66" s="25">
        <v>174.86051658683908</v>
      </c>
      <c r="M66" s="25">
        <v>24.61493372098688</v>
      </c>
      <c r="N66" s="25">
        <v>58.28349447255794</v>
      </c>
      <c r="O66" s="25">
        <v>10.8637228104652</v>
      </c>
      <c r="P66" s="25">
        <v>22.566859079197805</v>
      </c>
      <c r="Q66" s="25">
        <v>24.852912582894945</v>
      </c>
      <c r="R66" s="25">
        <v>4.6481086841864965</v>
      </c>
      <c r="S66" s="25">
        <v>9.7400024661606643</v>
      </c>
      <c r="T66" s="25">
        <v>10.46480143254778</v>
      </c>
      <c r="U66" s="25">
        <v>0</v>
      </c>
      <c r="V66" s="25">
        <v>0</v>
      </c>
      <c r="W66" s="25">
        <v>0</v>
      </c>
      <c r="X66" s="25">
        <v>1769422.7803429393</v>
      </c>
      <c r="Y66" s="25">
        <v>755.57200301072783</v>
      </c>
      <c r="Z66" s="25">
        <v>0</v>
      </c>
      <c r="AA66" s="25">
        <v>446.36</v>
      </c>
      <c r="AB66" s="25">
        <v>0.71</v>
      </c>
      <c r="AC66" s="25">
        <v>308.50200301072783</v>
      </c>
      <c r="AD66" s="25">
        <v>116.18829261782287</v>
      </c>
      <c r="AE66" s="25">
        <v>20.228826858744657</v>
      </c>
      <c r="AF66" s="25">
        <v>0</v>
      </c>
      <c r="AG66" s="25">
        <v>0</v>
      </c>
      <c r="AH66" s="25">
        <v>0</v>
      </c>
      <c r="AI66" s="25">
        <v>-101.46076875</v>
      </c>
      <c r="AJ66" s="25">
        <v>0</v>
      </c>
      <c r="AK66" s="25">
        <v>-34.956350726567592</v>
      </c>
      <c r="AL66" s="25">
        <v>0</v>
      </c>
      <c r="AM66" s="25">
        <v>0</v>
      </c>
      <c r="AN66" s="25">
        <v>0.3766208695046383</v>
      </c>
      <c r="AO66" s="25">
        <v>639.38371039290496</v>
      </c>
      <c r="AP66" s="25">
        <v>0</v>
      </c>
      <c r="AQ66" s="25">
        <v>0</v>
      </c>
      <c r="AR66" s="25">
        <v>0</v>
      </c>
      <c r="AS66" s="25">
        <v>0</v>
      </c>
      <c r="AT66" s="25">
        <v>0</v>
      </c>
      <c r="AU66" s="25">
        <v>366.22790208134717</v>
      </c>
      <c r="AV66" s="25">
        <v>87.685035506325789</v>
      </c>
      <c r="AW66" s="25">
        <v>87.685035506325789</v>
      </c>
      <c r="AX66" s="25">
        <v>0</v>
      </c>
      <c r="AY66" s="25">
        <v>0</v>
      </c>
      <c r="AZ66" s="25">
        <v>231.00407555958748</v>
      </c>
      <c r="BA66" s="25">
        <v>77.861174682099431</v>
      </c>
      <c r="BB66" s="25">
        <v>63.809542032286686</v>
      </c>
      <c r="BC66" s="25">
        <v>89.33335884520136</v>
      </c>
      <c r="BD66" s="25">
        <v>0</v>
      </c>
      <c r="BE66" s="25">
        <v>47.538791015433901</v>
      </c>
      <c r="BF66" s="25">
        <v>8.5681380315105162</v>
      </c>
      <c r="BG66" s="25">
        <v>1.4901660226239126</v>
      </c>
      <c r="BH66" s="25">
        <v>37.480486961299469</v>
      </c>
      <c r="BI66" s="25">
        <v>0</v>
      </c>
      <c r="BJ66" s="25">
        <v>366.22790208134717</v>
      </c>
      <c r="BK66" s="25">
        <v>482.41619469917003</v>
      </c>
      <c r="BL66" s="25">
        <v>1.0985801984457679</v>
      </c>
      <c r="BM66" s="25">
        <v>0.53006385082938312</v>
      </c>
    </row>
    <row r="67" spans="1:65" x14ac:dyDescent="0.35">
      <c r="A67" s="25" t="s">
        <v>10540</v>
      </c>
      <c r="B67" s="25" t="s">
        <v>10528</v>
      </c>
      <c r="C67" s="25" t="s">
        <v>10531</v>
      </c>
      <c r="D67" s="25" t="s">
        <v>10547</v>
      </c>
      <c r="E67" s="25" t="s">
        <v>10625</v>
      </c>
      <c r="F67" s="25">
        <v>164168</v>
      </c>
      <c r="G67" s="25">
        <v>0.89713644492477818</v>
      </c>
      <c r="H67" s="25">
        <v>160</v>
      </c>
      <c r="I67" s="25">
        <v>634.71861894361496</v>
      </c>
      <c r="J67" s="42">
        <v>0.45777811857542905</v>
      </c>
      <c r="K67" s="25">
        <v>35</v>
      </c>
      <c r="L67" s="25">
        <v>128.69352830786349</v>
      </c>
      <c r="M67" s="25">
        <v>21.036289191439192</v>
      </c>
      <c r="N67" s="25">
        <v>58.28349447255794</v>
      </c>
      <c r="O67" s="25">
        <v>8.1899966432838411</v>
      </c>
      <c r="P67" s="25">
        <v>23.521761281762579</v>
      </c>
      <c r="Q67" s="25">
        <v>26.571736547511531</v>
      </c>
      <c r="R67" s="25">
        <v>4.6481086841864965</v>
      </c>
      <c r="S67" s="25">
        <v>11.458826430777256</v>
      </c>
      <c r="T67" s="25">
        <v>10.46480143254778</v>
      </c>
      <c r="U67" s="25">
        <v>0</v>
      </c>
      <c r="V67" s="25">
        <v>0</v>
      </c>
      <c r="W67" s="25">
        <v>0</v>
      </c>
      <c r="X67" s="25">
        <v>0</v>
      </c>
      <c r="Y67" s="25">
        <v>718.92893506200744</v>
      </c>
      <c r="Z67" s="25">
        <v>0</v>
      </c>
      <c r="AA67" s="25">
        <v>446.36</v>
      </c>
      <c r="AB67" s="25">
        <v>0.71</v>
      </c>
      <c r="AC67" s="25">
        <v>271.8589350620075</v>
      </c>
      <c r="AD67" s="25">
        <v>84.210316118392484</v>
      </c>
      <c r="AE67" s="25">
        <v>17.250452631607413</v>
      </c>
      <c r="AF67" s="25">
        <v>0</v>
      </c>
      <c r="AG67" s="25">
        <v>0</v>
      </c>
      <c r="AH67" s="25">
        <v>0</v>
      </c>
      <c r="AI67" s="25">
        <v>-101.46076875</v>
      </c>
      <c r="AJ67" s="25">
        <v>0</v>
      </c>
      <c r="AK67" s="25">
        <v>0</v>
      </c>
      <c r="AL67" s="25">
        <v>0</v>
      </c>
      <c r="AM67" s="25">
        <v>0</v>
      </c>
      <c r="AN67" s="25">
        <v>0.30975739715593753</v>
      </c>
      <c r="AO67" s="25">
        <v>634.71861894361496</v>
      </c>
      <c r="AP67" s="25">
        <v>0</v>
      </c>
      <c r="AQ67" s="25">
        <v>0</v>
      </c>
      <c r="AR67" s="25">
        <v>0</v>
      </c>
      <c r="AS67" s="25">
        <v>0</v>
      </c>
      <c r="AT67" s="25">
        <v>0</v>
      </c>
      <c r="AU67" s="25">
        <v>313.2089141484177</v>
      </c>
      <c r="AV67" s="25">
        <v>84.290235234355777</v>
      </c>
      <c r="AW67" s="25">
        <v>84.290235234355777</v>
      </c>
      <c r="AX67" s="25">
        <v>0</v>
      </c>
      <c r="AY67" s="25">
        <v>0</v>
      </c>
      <c r="AZ67" s="25">
        <v>187.34012435302529</v>
      </c>
      <c r="BA67" s="25">
        <v>77.861174682099431</v>
      </c>
      <c r="BB67" s="25">
        <v>45.616229029552443</v>
      </c>
      <c r="BC67" s="25">
        <v>63.862720641373414</v>
      </c>
      <c r="BD67" s="25">
        <v>0</v>
      </c>
      <c r="BE67" s="25">
        <v>41.578554561036619</v>
      </c>
      <c r="BF67" s="25">
        <v>8.7303595841685215</v>
      </c>
      <c r="BG67" s="25">
        <v>1.4901660226239126</v>
      </c>
      <c r="BH67" s="25">
        <v>31.358028954244183</v>
      </c>
      <c r="BI67" s="25">
        <v>0</v>
      </c>
      <c r="BJ67" s="25">
        <v>313.2089141484177</v>
      </c>
      <c r="BK67" s="25">
        <v>397.41923026681019</v>
      </c>
      <c r="BL67" s="25">
        <v>1.0687906768211599</v>
      </c>
      <c r="BM67" s="25">
        <v>0.45777811857542905</v>
      </c>
    </row>
    <row r="68" spans="1:65" x14ac:dyDescent="0.35">
      <c r="A68" s="25" t="s">
        <v>10540</v>
      </c>
      <c r="B68" s="25" t="s">
        <v>10528</v>
      </c>
      <c r="C68" s="25" t="s">
        <v>10531</v>
      </c>
      <c r="D68" s="25" t="s">
        <v>10549</v>
      </c>
      <c r="E68" s="25" t="s">
        <v>10626</v>
      </c>
      <c r="F68" s="25">
        <v>164168</v>
      </c>
      <c r="G68" s="25">
        <v>0.89713644492477818</v>
      </c>
      <c r="H68" s="25">
        <v>160</v>
      </c>
      <c r="I68" s="25">
        <v>688.57532453006297</v>
      </c>
      <c r="J68" s="42">
        <v>0.3447247968676605</v>
      </c>
      <c r="K68" s="25">
        <v>35</v>
      </c>
      <c r="L68" s="25">
        <v>106.33545259127632</v>
      </c>
      <c r="M68" s="25">
        <v>18.171596773361365</v>
      </c>
      <c r="N68" s="25">
        <v>58.28349447255794</v>
      </c>
      <c r="O68" s="25">
        <v>13.061185402564055</v>
      </c>
      <c r="P68" s="25">
        <v>20.388732036390223</v>
      </c>
      <c r="Q68" s="25">
        <v>24.833577033603675</v>
      </c>
      <c r="R68" s="25">
        <v>4.6481086841864965</v>
      </c>
      <c r="S68" s="25">
        <v>0</v>
      </c>
      <c r="T68" s="25">
        <v>20.185468349417174</v>
      </c>
      <c r="U68" s="25">
        <v>0</v>
      </c>
      <c r="V68" s="25">
        <v>0</v>
      </c>
      <c r="W68" s="25">
        <v>0</v>
      </c>
      <c r="X68" s="25">
        <v>0</v>
      </c>
      <c r="Y68" s="25">
        <v>777.97986027933825</v>
      </c>
      <c r="Z68" s="25">
        <v>0</v>
      </c>
      <c r="AA68" s="25">
        <v>446.36</v>
      </c>
      <c r="AB68" s="25">
        <v>0.71</v>
      </c>
      <c r="AC68" s="25">
        <v>330.90986027933826</v>
      </c>
      <c r="AD68" s="25">
        <v>89.404535749275283</v>
      </c>
      <c r="AE68" s="25">
        <v>12.056233000724813</v>
      </c>
      <c r="AF68" s="25">
        <v>0</v>
      </c>
      <c r="AG68" s="25">
        <v>0</v>
      </c>
      <c r="AH68" s="25">
        <v>0</v>
      </c>
      <c r="AI68" s="25">
        <v>-101.46076875</v>
      </c>
      <c r="AJ68" s="25">
        <v>0</v>
      </c>
      <c r="AK68" s="25">
        <v>0</v>
      </c>
      <c r="AL68" s="25">
        <v>0</v>
      </c>
      <c r="AM68" s="25">
        <v>0</v>
      </c>
      <c r="AN68" s="25">
        <v>0.27017791393041068</v>
      </c>
      <c r="AO68" s="25">
        <v>688.57532453006297</v>
      </c>
      <c r="AP68" s="25">
        <v>0</v>
      </c>
      <c r="AQ68" s="25">
        <v>0</v>
      </c>
      <c r="AR68" s="25">
        <v>0</v>
      </c>
      <c r="AS68" s="25">
        <v>0</v>
      </c>
      <c r="AT68" s="25">
        <v>0</v>
      </c>
      <c r="AU68" s="25">
        <v>313.87431340677233</v>
      </c>
      <c r="AV68" s="25">
        <v>95.862927212716585</v>
      </c>
      <c r="AW68" s="25">
        <v>95.862927212716585</v>
      </c>
      <c r="AX68" s="25">
        <v>0</v>
      </c>
      <c r="AY68" s="25">
        <v>0</v>
      </c>
      <c r="AZ68" s="25">
        <v>168.45523430428145</v>
      </c>
      <c r="BA68" s="25">
        <v>77.861174682099431</v>
      </c>
      <c r="BB68" s="25">
        <v>37.747524842575835</v>
      </c>
      <c r="BC68" s="25">
        <v>52.846534779606174</v>
      </c>
      <c r="BD68" s="25">
        <v>0</v>
      </c>
      <c r="BE68" s="25">
        <v>49.556151889774277</v>
      </c>
      <c r="BF68" s="25">
        <v>11.583549792862591</v>
      </c>
      <c r="BG68" s="25">
        <v>1.4901660226239126</v>
      </c>
      <c r="BH68" s="25">
        <v>36.482436074287776</v>
      </c>
      <c r="BI68" s="25">
        <v>0</v>
      </c>
      <c r="BJ68" s="25">
        <v>313.87431340677233</v>
      </c>
      <c r="BK68" s="25">
        <v>403.27884915604761</v>
      </c>
      <c r="BL68" s="25">
        <v>0.7173221996961161</v>
      </c>
      <c r="BM68" s="25">
        <v>0.3447247968676605</v>
      </c>
    </row>
    <row r="69" spans="1:65" x14ac:dyDescent="0.35">
      <c r="A69" s="25" t="s">
        <v>10540</v>
      </c>
      <c r="B69" s="25" t="s">
        <v>10528</v>
      </c>
      <c r="C69" s="25" t="s">
        <v>10531</v>
      </c>
      <c r="D69" s="25" t="s">
        <v>10551</v>
      </c>
      <c r="E69" s="25" t="s">
        <v>10627</v>
      </c>
      <c r="F69" s="25">
        <v>164168</v>
      </c>
      <c r="G69" s="25">
        <v>0.89713644492477818</v>
      </c>
      <c r="H69" s="25">
        <v>160</v>
      </c>
      <c r="I69" s="25">
        <v>695.17728772880355</v>
      </c>
      <c r="J69" s="42">
        <v>0.89616969052344619</v>
      </c>
      <c r="K69" s="25">
        <v>35</v>
      </c>
      <c r="L69" s="25">
        <v>101.81233068630803</v>
      </c>
      <c r="M69" s="25">
        <v>17.540831394168674</v>
      </c>
      <c r="N69" s="25">
        <v>58.28349447255794</v>
      </c>
      <c r="O69" s="25">
        <v>42.593563407983829</v>
      </c>
      <c r="P69" s="25">
        <v>10.727077157674287</v>
      </c>
      <c r="Q69" s="25">
        <v>4.9628539068998272</v>
      </c>
      <c r="R69" s="25">
        <v>4.9628539068998272</v>
      </c>
      <c r="S69" s="25">
        <v>0</v>
      </c>
      <c r="T69" s="25">
        <v>0</v>
      </c>
      <c r="U69" s="25">
        <v>36955.752036074671</v>
      </c>
      <c r="V69" s="25">
        <v>0</v>
      </c>
      <c r="W69" s="25">
        <v>0</v>
      </c>
      <c r="X69" s="25">
        <v>0</v>
      </c>
      <c r="Y69" s="25">
        <v>1066.4178740661141</v>
      </c>
      <c r="Z69" s="25">
        <v>0</v>
      </c>
      <c r="AA69" s="25">
        <v>446.36</v>
      </c>
      <c r="AB69" s="25">
        <v>0.71</v>
      </c>
      <c r="AC69" s="25">
        <v>619.34787406611417</v>
      </c>
      <c r="AD69" s="25">
        <v>371.24058633731056</v>
      </c>
      <c r="AE69" s="25">
        <v>-12.098875297459617</v>
      </c>
      <c r="AF69" s="25">
        <v>0</v>
      </c>
      <c r="AG69" s="25">
        <v>0</v>
      </c>
      <c r="AH69" s="25">
        <v>-213.19198502568702</v>
      </c>
      <c r="AI69" s="25">
        <v>-123.00035822944253</v>
      </c>
      <c r="AJ69" s="25">
        <v>-22.949367784721282</v>
      </c>
      <c r="AK69" s="25">
        <v>0</v>
      </c>
      <c r="AL69" s="25">
        <v>0</v>
      </c>
      <c r="AM69" s="25">
        <v>0</v>
      </c>
      <c r="AN69" s="25">
        <v>0.59940560367158269</v>
      </c>
      <c r="AO69" s="25">
        <v>695.17728772880355</v>
      </c>
      <c r="AP69" s="25">
        <v>225.29086032314663</v>
      </c>
      <c r="AQ69" s="25">
        <v>12.098875297459617</v>
      </c>
      <c r="AR69" s="25">
        <v>0</v>
      </c>
      <c r="AS69" s="25">
        <v>0</v>
      </c>
      <c r="AT69" s="25">
        <v>213.19198502568702</v>
      </c>
      <c r="AU69" s="25">
        <v>480.81324220850763</v>
      </c>
      <c r="AV69" s="25">
        <v>138.83108271198034</v>
      </c>
      <c r="AW69" s="25">
        <v>138.83108271198034</v>
      </c>
      <c r="AX69" s="25">
        <v>0</v>
      </c>
      <c r="AY69" s="25">
        <v>0</v>
      </c>
      <c r="AZ69" s="25">
        <v>171.96135108314573</v>
      </c>
      <c r="BA69" s="25">
        <v>83.718984207234911</v>
      </c>
      <c r="BB69" s="25">
        <v>36.767652864962841</v>
      </c>
      <c r="BC69" s="25">
        <v>51.474714010947977</v>
      </c>
      <c r="BD69" s="25">
        <v>0</v>
      </c>
      <c r="BE69" s="25">
        <v>170.02080841338159</v>
      </c>
      <c r="BF69" s="25">
        <v>22.29485215644107</v>
      </c>
      <c r="BG69" s="25">
        <v>1.6022772097078453</v>
      </c>
      <c r="BH69" s="25">
        <v>146.12367904723268</v>
      </c>
      <c r="BI69" s="25">
        <v>0</v>
      </c>
      <c r="BJ69" s="25">
        <v>706.10410253165423</v>
      </c>
      <c r="BK69" s="25">
        <v>1077.3446888689648</v>
      </c>
      <c r="BL69" s="25">
        <v>1.0058915851487156</v>
      </c>
      <c r="BM69" s="25">
        <v>0.89616969052344619</v>
      </c>
    </row>
    <row r="70" spans="1:65" x14ac:dyDescent="0.35">
      <c r="A70" s="25" t="s">
        <v>10540</v>
      </c>
      <c r="B70" s="25" t="s">
        <v>10528</v>
      </c>
      <c r="C70" s="25" t="s">
        <v>10531</v>
      </c>
      <c r="D70" s="25" t="s">
        <v>10553</v>
      </c>
      <c r="E70" s="25" t="s">
        <v>10628</v>
      </c>
      <c r="F70" s="25">
        <v>164168</v>
      </c>
      <c r="G70" s="25">
        <v>0.89713644492477818</v>
      </c>
      <c r="H70" s="25">
        <v>160</v>
      </c>
      <c r="I70" s="25">
        <v>1636.9676710571127</v>
      </c>
      <c r="J70" s="42">
        <v>4.2123781984690613E-2</v>
      </c>
      <c r="K70" s="25">
        <v>35</v>
      </c>
      <c r="L70" s="25">
        <v>154.69847488042797</v>
      </c>
      <c r="M70" s="25">
        <v>28.720095969999253</v>
      </c>
      <c r="N70" s="25">
        <v>58.28349447255794</v>
      </c>
      <c r="O70" s="25">
        <v>42.593563407983829</v>
      </c>
      <c r="P70" s="25">
        <v>10.727077157674287</v>
      </c>
      <c r="Q70" s="25">
        <v>4.9628539068998272</v>
      </c>
      <c r="R70" s="25">
        <v>4.9628539068998272</v>
      </c>
      <c r="S70" s="25">
        <v>0</v>
      </c>
      <c r="T70" s="25">
        <v>0</v>
      </c>
      <c r="U70" s="25">
        <v>36955.752036074671</v>
      </c>
      <c r="V70" s="25">
        <v>0</v>
      </c>
      <c r="W70" s="25">
        <v>0</v>
      </c>
      <c r="X70" s="25">
        <v>0</v>
      </c>
      <c r="Y70" s="25">
        <v>1972.9911944322323</v>
      </c>
      <c r="Z70" s="25">
        <v>0</v>
      </c>
      <c r="AA70" s="25">
        <v>446.36</v>
      </c>
      <c r="AB70" s="25">
        <v>0.71</v>
      </c>
      <c r="AC70" s="25">
        <v>1525.9211944322324</v>
      </c>
      <c r="AD70" s="25">
        <v>336.02352337511957</v>
      </c>
      <c r="AE70" s="25">
        <v>-34.245788655504313</v>
      </c>
      <c r="AF70" s="25">
        <v>0</v>
      </c>
      <c r="AG70" s="25">
        <v>0</v>
      </c>
      <c r="AH70" s="25">
        <v>-177.42200413042897</v>
      </c>
      <c r="AI70" s="25">
        <v>-123.00035822944253</v>
      </c>
      <c r="AJ70" s="25">
        <v>-1.3553723597438536</v>
      </c>
      <c r="AK70" s="25">
        <v>0</v>
      </c>
      <c r="AL70" s="25">
        <v>0</v>
      </c>
      <c r="AM70" s="25">
        <v>0</v>
      </c>
      <c r="AN70" s="25">
        <v>0.22021027337532187</v>
      </c>
      <c r="AO70" s="25">
        <v>1636.9676710571127</v>
      </c>
      <c r="AP70" s="25">
        <v>211.66779278593327</v>
      </c>
      <c r="AQ70" s="25">
        <v>34.245788655504313</v>
      </c>
      <c r="AR70" s="25">
        <v>0</v>
      </c>
      <c r="AS70" s="25">
        <v>0</v>
      </c>
      <c r="AT70" s="25">
        <v>177.42200413042897</v>
      </c>
      <c r="AU70" s="25">
        <v>882.18514756277602</v>
      </c>
      <c r="AV70" s="25">
        <v>138.83108271198034</v>
      </c>
      <c r="AW70" s="25">
        <v>138.83108271198034</v>
      </c>
      <c r="AX70" s="25">
        <v>0</v>
      </c>
      <c r="AY70" s="25">
        <v>0</v>
      </c>
      <c r="AZ70" s="25">
        <v>275.6962895526749</v>
      </c>
      <c r="BA70" s="25">
        <v>83.718984207234911</v>
      </c>
      <c r="BB70" s="25">
        <v>79.990543893933335</v>
      </c>
      <c r="BC70" s="25">
        <v>111.98676145150667</v>
      </c>
      <c r="BD70" s="25">
        <v>0</v>
      </c>
      <c r="BE70" s="25">
        <v>467.65777529812078</v>
      </c>
      <c r="BF70" s="25">
        <v>65.937534643705504</v>
      </c>
      <c r="BG70" s="25">
        <v>1.6022772097078453</v>
      </c>
      <c r="BH70" s="25">
        <v>400.11796344470741</v>
      </c>
      <c r="BI70" s="25">
        <v>0</v>
      </c>
      <c r="BJ70" s="25">
        <v>1093.8529403487094</v>
      </c>
      <c r="BK70" s="25">
        <v>1429.8764637238289</v>
      </c>
      <c r="BL70" s="25">
        <v>4.5189272908194682E-2</v>
      </c>
      <c r="BM70" s="25">
        <v>4.2123781984690613E-2</v>
      </c>
    </row>
    <row r="71" spans="1:65" x14ac:dyDescent="0.35">
      <c r="A71" s="25" t="s">
        <v>10540</v>
      </c>
      <c r="B71" s="25" t="s">
        <v>10528</v>
      </c>
      <c r="C71" s="25" t="s">
        <v>10629</v>
      </c>
      <c r="D71" s="25" t="s">
        <v>9782</v>
      </c>
      <c r="E71" s="25" t="s">
        <v>10630</v>
      </c>
      <c r="F71" s="25">
        <v>164168</v>
      </c>
      <c r="G71" s="25">
        <v>0.89713644492477818</v>
      </c>
      <c r="H71" s="25">
        <v>160</v>
      </c>
      <c r="I71" s="68">
        <v>613.98114468577501</v>
      </c>
      <c r="J71" s="43">
        <v>0.65964312662454005</v>
      </c>
      <c r="K71" s="25">
        <v>35</v>
      </c>
      <c r="L71" s="25">
        <v>174.86051658683908</v>
      </c>
      <c r="M71" s="25">
        <v>24.61493372098688</v>
      </c>
      <c r="N71" s="25">
        <v>58.28349447255794</v>
      </c>
      <c r="O71" s="25">
        <v>10.8637228104652</v>
      </c>
      <c r="P71" s="25">
        <v>22.566859079197805</v>
      </c>
      <c r="Q71" s="25">
        <v>24.852912582894945</v>
      </c>
      <c r="R71" s="25">
        <v>4.6481086841864965</v>
      </c>
      <c r="S71" s="25">
        <v>9.7400024661606643</v>
      </c>
      <c r="T71" s="25">
        <v>10.46480143254778</v>
      </c>
      <c r="U71" s="25">
        <v>0</v>
      </c>
      <c r="V71" s="25">
        <v>7077.6911213717576</v>
      </c>
      <c r="W71" s="25">
        <v>0</v>
      </c>
      <c r="X71" s="25">
        <v>0</v>
      </c>
      <c r="Y71" s="25">
        <v>755.57200301072783</v>
      </c>
      <c r="Z71" s="25">
        <v>0</v>
      </c>
      <c r="AA71" s="25">
        <v>446.36</v>
      </c>
      <c r="AB71" s="25">
        <v>0.71</v>
      </c>
      <c r="AC71" s="25">
        <v>308.50200301072783</v>
      </c>
      <c r="AD71" s="25">
        <v>141.59085832495282</v>
      </c>
      <c r="AE71" s="25">
        <v>-17.997766284219342</v>
      </c>
      <c r="AF71" s="25">
        <v>0</v>
      </c>
      <c r="AG71" s="25">
        <v>0</v>
      </c>
      <c r="AH71" s="25">
        <v>-22.132323290733552</v>
      </c>
      <c r="AI71" s="25">
        <v>-101.46076875</v>
      </c>
      <c r="AJ71" s="25">
        <v>0</v>
      </c>
      <c r="AK71" s="25">
        <v>0</v>
      </c>
      <c r="AL71" s="25">
        <v>0</v>
      </c>
      <c r="AM71" s="25">
        <v>0</v>
      </c>
      <c r="AN71" s="25">
        <v>0.45896252518019842</v>
      </c>
      <c r="AO71" s="25">
        <v>613.98114468577501</v>
      </c>
      <c r="AP71" s="25">
        <v>40.130089574952891</v>
      </c>
      <c r="AQ71" s="25">
        <v>17.997766284219342</v>
      </c>
      <c r="AR71" s="25">
        <v>0</v>
      </c>
      <c r="AS71" s="25">
        <v>0</v>
      </c>
      <c r="AT71" s="25">
        <v>22.132323290733552</v>
      </c>
      <c r="AU71" s="25">
        <v>366.78949707986089</v>
      </c>
      <c r="AV71" s="25">
        <v>87.685035506325789</v>
      </c>
      <c r="AW71" s="25">
        <v>87.685035506325789</v>
      </c>
      <c r="AX71" s="25">
        <v>0</v>
      </c>
      <c r="AY71" s="25">
        <v>0</v>
      </c>
      <c r="AZ71" s="25">
        <v>231.00407555958748</v>
      </c>
      <c r="BA71" s="25">
        <v>77.861174682099431</v>
      </c>
      <c r="BB71" s="25">
        <v>63.809542032286686</v>
      </c>
      <c r="BC71" s="25">
        <v>89.33335884520136</v>
      </c>
      <c r="BD71" s="25">
        <v>0</v>
      </c>
      <c r="BE71" s="25">
        <v>48.100386013947627</v>
      </c>
      <c r="BF71" s="25">
        <v>10.315955567838895</v>
      </c>
      <c r="BG71" s="25">
        <v>1.4901660226239126</v>
      </c>
      <c r="BH71" s="25">
        <v>36.294264423484819</v>
      </c>
      <c r="BI71" s="25">
        <v>0</v>
      </c>
      <c r="BJ71" s="25">
        <v>406.91958665481377</v>
      </c>
      <c r="BK71" s="25">
        <v>548.51044497976659</v>
      </c>
      <c r="BL71" s="25">
        <v>1.312822730538171</v>
      </c>
      <c r="BM71" s="25">
        <v>0.65964312662454005</v>
      </c>
    </row>
    <row r="72" spans="1:65" x14ac:dyDescent="0.35">
      <c r="A72" s="25" t="s">
        <v>10540</v>
      </c>
      <c r="B72" s="25" t="s">
        <v>10528</v>
      </c>
      <c r="C72" s="25" t="s">
        <v>10533</v>
      </c>
      <c r="D72" s="25" t="s">
        <v>10541</v>
      </c>
      <c r="E72" s="25" t="s">
        <v>10631</v>
      </c>
      <c r="F72" s="25">
        <v>398287</v>
      </c>
      <c r="G72" s="25">
        <v>0.89712357554790034</v>
      </c>
      <c r="H72" s="25">
        <v>160</v>
      </c>
      <c r="I72" s="25">
        <v>440.35765031040711</v>
      </c>
      <c r="J72" s="42">
        <v>0.69622848017047312</v>
      </c>
      <c r="K72" s="25">
        <v>35</v>
      </c>
      <c r="L72" s="25">
        <v>275.27804708701854</v>
      </c>
      <c r="M72" s="25">
        <v>34.129797116470336</v>
      </c>
      <c r="N72" s="25">
        <v>141.3992079191755</v>
      </c>
      <c r="O72" s="25">
        <v>26.356034660490756</v>
      </c>
      <c r="P72" s="25">
        <v>54.748536063235477</v>
      </c>
      <c r="Q72" s="25">
        <v>60.29463719544929</v>
      </c>
      <c r="R72" s="25">
        <v>11.276586831554246</v>
      </c>
      <c r="S72" s="25">
        <v>23.62982258200708</v>
      </c>
      <c r="T72" s="25">
        <v>25.388227781887974</v>
      </c>
      <c r="U72" s="25">
        <v>0</v>
      </c>
      <c r="V72" s="25">
        <v>17170.897653189826</v>
      </c>
      <c r="W72" s="25">
        <v>0</v>
      </c>
      <c r="X72" s="25">
        <v>0</v>
      </c>
      <c r="Y72" s="25">
        <v>581.98506895248397</v>
      </c>
      <c r="Z72" s="25">
        <v>0</v>
      </c>
      <c r="AA72" s="25">
        <v>273.43</v>
      </c>
      <c r="AB72" s="25">
        <v>0.71</v>
      </c>
      <c r="AC72" s="25">
        <v>307.84506895248404</v>
      </c>
      <c r="AD72" s="25">
        <v>141.62741864207686</v>
      </c>
      <c r="AE72" s="25">
        <v>-17.413286238639984</v>
      </c>
      <c r="AF72" s="25">
        <v>0</v>
      </c>
      <c r="AG72" s="25">
        <v>0</v>
      </c>
      <c r="AH72" s="25">
        <v>-22.753363653436974</v>
      </c>
      <c r="AI72" s="25">
        <v>-101.46076874999999</v>
      </c>
      <c r="AJ72" s="25">
        <v>0</v>
      </c>
      <c r="AK72" s="25">
        <v>0</v>
      </c>
      <c r="AL72" s="25">
        <v>0</v>
      </c>
      <c r="AM72" s="25">
        <v>0</v>
      </c>
      <c r="AN72" s="25">
        <v>0.46006070236563407</v>
      </c>
      <c r="AO72" s="25">
        <v>440.35765031040711</v>
      </c>
      <c r="AP72" s="25">
        <v>40.166649892076961</v>
      </c>
      <c r="AQ72" s="25">
        <v>17.413286238639984</v>
      </c>
      <c r="AR72" s="25">
        <v>0</v>
      </c>
      <c r="AS72" s="25">
        <v>0</v>
      </c>
      <c r="AT72" s="25">
        <v>22.753363653436974</v>
      </c>
      <c r="AU72" s="25">
        <v>267.64053802538564</v>
      </c>
      <c r="AV72" s="25">
        <v>67.122666689504527</v>
      </c>
      <c r="AW72" s="25">
        <v>67.122666689504527</v>
      </c>
      <c r="AX72" s="25">
        <v>0</v>
      </c>
      <c r="AY72" s="25">
        <v>0</v>
      </c>
      <c r="AZ72" s="25">
        <v>153.69461876692444</v>
      </c>
      <c r="BA72" s="25">
        <v>77.861174682099417</v>
      </c>
      <c r="BB72" s="25">
        <v>31.597268368677089</v>
      </c>
      <c r="BC72" s="25">
        <v>44.236175716147926</v>
      </c>
      <c r="BD72" s="25">
        <v>0</v>
      </c>
      <c r="BE72" s="25">
        <v>46.823252568956676</v>
      </c>
      <c r="BF72" s="25">
        <v>8.9813758892978779</v>
      </c>
      <c r="BG72" s="25">
        <v>1.4901660226239124</v>
      </c>
      <c r="BH72" s="25">
        <v>36.351710657034886</v>
      </c>
      <c r="BI72" s="25">
        <v>0</v>
      </c>
      <c r="BJ72" s="25">
        <v>307.80718791746261</v>
      </c>
      <c r="BK72" s="25">
        <v>449.43460655953947</v>
      </c>
      <c r="BL72" s="25">
        <v>0.99592154797313837</v>
      </c>
      <c r="BM72" s="25">
        <v>0.69622848017047312</v>
      </c>
    </row>
    <row r="73" spans="1:65" x14ac:dyDescent="0.35">
      <c r="A73" s="25" t="s">
        <v>10540</v>
      </c>
      <c r="B73" s="25" t="s">
        <v>10528</v>
      </c>
      <c r="C73" s="25" t="s">
        <v>10533</v>
      </c>
      <c r="D73" s="25" t="s">
        <v>10543</v>
      </c>
      <c r="E73" s="25" t="s">
        <v>10632</v>
      </c>
      <c r="F73" s="25">
        <v>398287</v>
      </c>
      <c r="G73" s="25">
        <v>0.89712357554790034</v>
      </c>
      <c r="H73" s="25">
        <v>160</v>
      </c>
      <c r="I73" s="25">
        <v>507.5078401511002</v>
      </c>
      <c r="J73" s="42">
        <v>0.38266504336932927</v>
      </c>
      <c r="K73" s="25">
        <v>35</v>
      </c>
      <c r="L73" s="25">
        <v>275.27804708701854</v>
      </c>
      <c r="M73" s="25">
        <v>34.129797116470336</v>
      </c>
      <c r="N73" s="25">
        <v>141.3992079191755</v>
      </c>
      <c r="O73" s="25">
        <v>26.356034660490756</v>
      </c>
      <c r="P73" s="25">
        <v>54.748536063235477</v>
      </c>
      <c r="Q73" s="25">
        <v>60.29463719544929</v>
      </c>
      <c r="R73" s="25">
        <v>11.276586831554246</v>
      </c>
      <c r="S73" s="25">
        <v>23.62982258200708</v>
      </c>
      <c r="T73" s="25">
        <v>25.388227781887974</v>
      </c>
      <c r="U73" s="25">
        <v>0</v>
      </c>
      <c r="V73" s="25">
        <v>0</v>
      </c>
      <c r="W73" s="25">
        <v>4292.7244132974565</v>
      </c>
      <c r="X73" s="25">
        <v>0</v>
      </c>
      <c r="Y73" s="25">
        <v>581.98506895248397</v>
      </c>
      <c r="Z73" s="25">
        <v>0</v>
      </c>
      <c r="AA73" s="25">
        <v>273.43</v>
      </c>
      <c r="AB73" s="25">
        <v>0.71</v>
      </c>
      <c r="AC73" s="25">
        <v>307.84506895248404</v>
      </c>
      <c r="AD73" s="25">
        <v>74.477228801383774</v>
      </c>
      <c r="AE73" s="25">
        <v>19.57189280050083</v>
      </c>
      <c r="AF73" s="25">
        <v>-4.7236959912679772</v>
      </c>
      <c r="AG73" s="25">
        <v>48.93499982446636</v>
      </c>
      <c r="AH73" s="25">
        <v>0</v>
      </c>
      <c r="AI73" s="25">
        <v>-101.46076874999999</v>
      </c>
      <c r="AJ73" s="25">
        <v>0</v>
      </c>
      <c r="AK73" s="25">
        <v>-36.799656685083008</v>
      </c>
      <c r="AL73" s="25">
        <v>0</v>
      </c>
      <c r="AM73" s="25">
        <v>0</v>
      </c>
      <c r="AN73" s="25">
        <v>0.24193088118906772</v>
      </c>
      <c r="AO73" s="25">
        <v>507.5078401511002</v>
      </c>
      <c r="AP73" s="25">
        <v>0</v>
      </c>
      <c r="AQ73" s="25">
        <v>0</v>
      </c>
      <c r="AR73" s="25">
        <v>0</v>
      </c>
      <c r="AS73" s="25">
        <v>0</v>
      </c>
      <c r="AT73" s="25">
        <v>0</v>
      </c>
      <c r="AU73" s="25">
        <v>262.57334981279564</v>
      </c>
      <c r="AV73" s="25">
        <v>67.122666689504527</v>
      </c>
      <c r="AW73" s="25">
        <v>67.122666689504527</v>
      </c>
      <c r="AX73" s="25">
        <v>0</v>
      </c>
      <c r="AY73" s="25">
        <v>0</v>
      </c>
      <c r="AZ73" s="25">
        <v>153.69461876692444</v>
      </c>
      <c r="BA73" s="25">
        <v>77.861174682099417</v>
      </c>
      <c r="BB73" s="25">
        <v>31.597268368677089</v>
      </c>
      <c r="BC73" s="25">
        <v>44.236175716147926</v>
      </c>
      <c r="BD73" s="25">
        <v>0</v>
      </c>
      <c r="BE73" s="25">
        <v>41.756064356366643</v>
      </c>
      <c r="BF73" s="25">
        <v>7.1413930550437268</v>
      </c>
      <c r="BG73" s="25">
        <v>1.4901660226239124</v>
      </c>
      <c r="BH73" s="25">
        <v>33.124505278699004</v>
      </c>
      <c r="BI73" s="25">
        <v>0</v>
      </c>
      <c r="BJ73" s="25">
        <v>262.57334981279564</v>
      </c>
      <c r="BK73" s="25">
        <v>337.05057861417941</v>
      </c>
      <c r="BL73" s="25">
        <v>0.63085470338221017</v>
      </c>
      <c r="BM73" s="25">
        <v>0.38266504336932927</v>
      </c>
    </row>
    <row r="74" spans="1:65" x14ac:dyDescent="0.35">
      <c r="A74" s="25" t="s">
        <v>10540</v>
      </c>
      <c r="B74" s="25" t="s">
        <v>10528</v>
      </c>
      <c r="C74" s="25" t="s">
        <v>10533</v>
      </c>
      <c r="D74" s="25" t="s">
        <v>10545</v>
      </c>
      <c r="E74" s="25" t="s">
        <v>10633</v>
      </c>
      <c r="F74" s="25">
        <v>398287</v>
      </c>
      <c r="G74" s="25">
        <v>0.89712357554790034</v>
      </c>
      <c r="H74" s="25">
        <v>160</v>
      </c>
      <c r="I74" s="25">
        <v>461.53793485199714</v>
      </c>
      <c r="J74" s="42">
        <v>0.53034999839256092</v>
      </c>
      <c r="K74" s="25">
        <v>35</v>
      </c>
      <c r="L74" s="25">
        <v>275.27804708701854</v>
      </c>
      <c r="M74" s="25">
        <v>34.129797116470336</v>
      </c>
      <c r="N74" s="25">
        <v>141.3992079191755</v>
      </c>
      <c r="O74" s="25">
        <v>26.356034660490756</v>
      </c>
      <c r="P74" s="25">
        <v>54.748536063235477</v>
      </c>
      <c r="Q74" s="25">
        <v>60.29463719544929</v>
      </c>
      <c r="R74" s="25">
        <v>11.276586831554246</v>
      </c>
      <c r="S74" s="25">
        <v>23.62982258200708</v>
      </c>
      <c r="T74" s="25">
        <v>25.388227781887974</v>
      </c>
      <c r="U74" s="25">
        <v>0</v>
      </c>
      <c r="V74" s="25">
        <v>0</v>
      </c>
      <c r="W74" s="25">
        <v>0</v>
      </c>
      <c r="X74" s="25">
        <v>4292724.4132974567</v>
      </c>
      <c r="Y74" s="25">
        <v>581.98506895248397</v>
      </c>
      <c r="Z74" s="25">
        <v>0</v>
      </c>
      <c r="AA74" s="25">
        <v>273.43</v>
      </c>
      <c r="AB74" s="25">
        <v>0.71</v>
      </c>
      <c r="AC74" s="25">
        <v>307.84506895248404</v>
      </c>
      <c r="AD74" s="25">
        <v>120.44713410048683</v>
      </c>
      <c r="AE74" s="25">
        <v>19.57189280050083</v>
      </c>
      <c r="AF74" s="25">
        <v>0</v>
      </c>
      <c r="AG74" s="25">
        <v>0</v>
      </c>
      <c r="AH74" s="25">
        <v>0</v>
      </c>
      <c r="AI74" s="25">
        <v>-101.46076874999999</v>
      </c>
      <c r="AJ74" s="25">
        <v>0</v>
      </c>
      <c r="AK74" s="25">
        <v>-38.558258150987754</v>
      </c>
      <c r="AL74" s="25">
        <v>0</v>
      </c>
      <c r="AM74" s="25">
        <v>0</v>
      </c>
      <c r="AN74" s="25">
        <v>0.39125893590024624</v>
      </c>
      <c r="AO74" s="25">
        <v>461.53793485199714</v>
      </c>
      <c r="AP74" s="25">
        <v>0</v>
      </c>
      <c r="AQ74" s="25">
        <v>0</v>
      </c>
      <c r="AR74" s="25">
        <v>0</v>
      </c>
      <c r="AS74" s="25">
        <v>0</v>
      </c>
      <c r="AT74" s="25">
        <v>0</v>
      </c>
      <c r="AU74" s="25">
        <v>267.17457785885972</v>
      </c>
      <c r="AV74" s="25">
        <v>67.122666689504527</v>
      </c>
      <c r="AW74" s="25">
        <v>67.122666689504527</v>
      </c>
      <c r="AX74" s="25">
        <v>0</v>
      </c>
      <c r="AY74" s="25">
        <v>0</v>
      </c>
      <c r="AZ74" s="25">
        <v>153.69461876692444</v>
      </c>
      <c r="BA74" s="25">
        <v>77.861174682099417</v>
      </c>
      <c r="BB74" s="25">
        <v>31.597268368677089</v>
      </c>
      <c r="BC74" s="25">
        <v>44.236175716147926</v>
      </c>
      <c r="BD74" s="25">
        <v>0</v>
      </c>
      <c r="BE74" s="25">
        <v>46.357292402430744</v>
      </c>
      <c r="BF74" s="25">
        <v>7.0534629817484902</v>
      </c>
      <c r="BG74" s="25">
        <v>1.4901660226239124</v>
      </c>
      <c r="BH74" s="25">
        <v>37.813663398058338</v>
      </c>
      <c r="BI74" s="25">
        <v>0</v>
      </c>
      <c r="BJ74" s="25">
        <v>267.17457785885972</v>
      </c>
      <c r="BK74" s="25">
        <v>387.62171195934656</v>
      </c>
      <c r="BL74" s="25">
        <v>0.79512932865799424</v>
      </c>
      <c r="BM74" s="25">
        <v>0.53034999839256092</v>
      </c>
    </row>
    <row r="75" spans="1:65" x14ac:dyDescent="0.35">
      <c r="A75" s="25" t="s">
        <v>10540</v>
      </c>
      <c r="B75" s="25" t="s">
        <v>10528</v>
      </c>
      <c r="C75" s="25" t="s">
        <v>10533</v>
      </c>
      <c r="D75" s="25" t="s">
        <v>10547</v>
      </c>
      <c r="E75" s="25" t="s">
        <v>10634</v>
      </c>
      <c r="F75" s="25">
        <v>398287</v>
      </c>
      <c r="G75" s="25">
        <v>0.89712357554790034</v>
      </c>
      <c r="H75" s="25">
        <v>160</v>
      </c>
      <c r="I75" s="25">
        <v>460.37023859058849</v>
      </c>
      <c r="J75" s="42">
        <v>0.47032914706147771</v>
      </c>
      <c r="K75" s="25">
        <v>35</v>
      </c>
      <c r="L75" s="25">
        <v>200.63688291562698</v>
      </c>
      <c r="M75" s="25">
        <v>28.933867660429531</v>
      </c>
      <c r="N75" s="25">
        <v>141.3992079191755</v>
      </c>
      <c r="O75" s="25">
        <v>19.869416696802546</v>
      </c>
      <c r="P75" s="25">
        <v>57.065185335981269</v>
      </c>
      <c r="Q75" s="25">
        <v>64.464605886391723</v>
      </c>
      <c r="R75" s="25">
        <v>11.276586831554246</v>
      </c>
      <c r="S75" s="25">
        <v>27.799791272949502</v>
      </c>
      <c r="T75" s="25">
        <v>25.388227781887974</v>
      </c>
      <c r="U75" s="25">
        <v>0</v>
      </c>
      <c r="V75" s="25">
        <v>0</v>
      </c>
      <c r="W75" s="25">
        <v>0</v>
      </c>
      <c r="X75" s="25">
        <v>0</v>
      </c>
      <c r="Y75" s="25">
        <v>545.2897448854942</v>
      </c>
      <c r="Z75" s="25">
        <v>0</v>
      </c>
      <c r="AA75" s="25">
        <v>273.43</v>
      </c>
      <c r="AB75" s="25">
        <v>0.71</v>
      </c>
      <c r="AC75" s="25">
        <v>271.14974488549427</v>
      </c>
      <c r="AD75" s="25">
        <v>84.919506294905716</v>
      </c>
      <c r="AE75" s="25">
        <v>16.541262455094188</v>
      </c>
      <c r="AF75" s="25">
        <v>0</v>
      </c>
      <c r="AG75" s="25">
        <v>0</v>
      </c>
      <c r="AH75" s="25">
        <v>0</v>
      </c>
      <c r="AI75" s="25">
        <v>-101.46076874999999</v>
      </c>
      <c r="AJ75" s="25">
        <v>0</v>
      </c>
      <c r="AK75" s="25">
        <v>0</v>
      </c>
      <c r="AL75" s="25">
        <v>0</v>
      </c>
      <c r="AM75" s="25">
        <v>0</v>
      </c>
      <c r="AN75" s="25">
        <v>0.31318305805807406</v>
      </c>
      <c r="AO75" s="25">
        <v>460.37023859058849</v>
      </c>
      <c r="AP75" s="25">
        <v>0</v>
      </c>
      <c r="AQ75" s="25">
        <v>0</v>
      </c>
      <c r="AR75" s="25">
        <v>0</v>
      </c>
      <c r="AS75" s="25">
        <v>0</v>
      </c>
      <c r="AT75" s="25">
        <v>0</v>
      </c>
      <c r="AU75" s="25">
        <v>237.75578023938905</v>
      </c>
      <c r="AV75" s="25">
        <v>64.557747487974808</v>
      </c>
      <c r="AW75" s="25">
        <v>64.557747487974808</v>
      </c>
      <c r="AX75" s="25">
        <v>0</v>
      </c>
      <c r="AY75" s="25">
        <v>0</v>
      </c>
      <c r="AZ75" s="25">
        <v>132.58132689069328</v>
      </c>
      <c r="BA75" s="25">
        <v>77.861174682099417</v>
      </c>
      <c r="BB75" s="25">
        <v>22.80006342024744</v>
      </c>
      <c r="BC75" s="25">
        <v>31.920088788346415</v>
      </c>
      <c r="BD75" s="25">
        <v>0</v>
      </c>
      <c r="BE75" s="25">
        <v>40.61670586072097</v>
      </c>
      <c r="BF75" s="25">
        <v>7.4125091581222424</v>
      </c>
      <c r="BG75" s="25">
        <v>1.4901660226239124</v>
      </c>
      <c r="BH75" s="25">
        <v>31.714030679974819</v>
      </c>
      <c r="BI75" s="25">
        <v>0</v>
      </c>
      <c r="BJ75" s="25">
        <v>237.75578023938905</v>
      </c>
      <c r="BK75" s="25">
        <v>322.67528653429474</v>
      </c>
      <c r="BL75" s="25">
        <v>0.79854599066740251</v>
      </c>
      <c r="BM75" s="25">
        <v>0.47032914706147771</v>
      </c>
    </row>
    <row r="76" spans="1:65" x14ac:dyDescent="0.35">
      <c r="A76" s="25" t="s">
        <v>10540</v>
      </c>
      <c r="B76" s="25" t="s">
        <v>10528</v>
      </c>
      <c r="C76" s="25" t="s">
        <v>10533</v>
      </c>
      <c r="D76" s="25" t="s">
        <v>10549</v>
      </c>
      <c r="E76" s="25" t="s">
        <v>10635</v>
      </c>
      <c r="F76" s="25">
        <v>398287</v>
      </c>
      <c r="G76" s="25">
        <v>0.89712357554790034</v>
      </c>
      <c r="H76" s="25">
        <v>160</v>
      </c>
      <c r="I76" s="25">
        <v>522.00235531391127</v>
      </c>
      <c r="J76" s="42">
        <v>0.33176588783728417</v>
      </c>
      <c r="K76" s="25">
        <v>35</v>
      </c>
      <c r="L76" s="25">
        <v>306.92430457612232</v>
      </c>
      <c r="M76" s="25">
        <v>33.868076700699568</v>
      </c>
      <c r="N76" s="25">
        <v>141.3992079191755</v>
      </c>
      <c r="O76" s="25">
        <v>31.687208996667437</v>
      </c>
      <c r="P76" s="25">
        <v>49.464270914285976</v>
      </c>
      <c r="Q76" s="25">
        <v>60.247728008222097</v>
      </c>
      <c r="R76" s="25">
        <v>11.276586831554246</v>
      </c>
      <c r="S76" s="25">
        <v>0</v>
      </c>
      <c r="T76" s="25">
        <v>48.971141176667849</v>
      </c>
      <c r="U76" s="25">
        <v>0</v>
      </c>
      <c r="V76" s="25">
        <v>0</v>
      </c>
      <c r="W76" s="25">
        <v>0</v>
      </c>
      <c r="X76" s="25">
        <v>0</v>
      </c>
      <c r="Y76" s="25">
        <v>608.22837567126226</v>
      </c>
      <c r="Z76" s="25">
        <v>0</v>
      </c>
      <c r="AA76" s="25">
        <v>273.43</v>
      </c>
      <c r="AB76" s="25">
        <v>0.71</v>
      </c>
      <c r="AC76" s="25">
        <v>334.08837567126233</v>
      </c>
      <c r="AD76" s="25">
        <v>86.22602035735099</v>
      </c>
      <c r="AE76" s="25">
        <v>15.234748392648878</v>
      </c>
      <c r="AF76" s="25">
        <v>0</v>
      </c>
      <c r="AG76" s="25">
        <v>0</v>
      </c>
      <c r="AH76" s="25">
        <v>0</v>
      </c>
      <c r="AI76" s="25">
        <v>-101.46076874999999</v>
      </c>
      <c r="AJ76" s="25">
        <v>0</v>
      </c>
      <c r="AK76" s="25">
        <v>0</v>
      </c>
      <c r="AL76" s="25">
        <v>0</v>
      </c>
      <c r="AM76" s="25">
        <v>0</v>
      </c>
      <c r="AN76" s="25">
        <v>0.25809344663400091</v>
      </c>
      <c r="AO76" s="25">
        <v>522.00235531391127</v>
      </c>
      <c r="AP76" s="25">
        <v>0</v>
      </c>
      <c r="AQ76" s="25">
        <v>0</v>
      </c>
      <c r="AR76" s="25">
        <v>0</v>
      </c>
      <c r="AS76" s="25">
        <v>0</v>
      </c>
      <c r="AT76" s="25">
        <v>0</v>
      </c>
      <c r="AU76" s="25">
        <v>256.04493017778458</v>
      </c>
      <c r="AV76" s="25">
        <v>73.350401309674751</v>
      </c>
      <c r="AW76" s="25">
        <v>73.350401309674751</v>
      </c>
      <c r="AX76" s="25">
        <v>0</v>
      </c>
      <c r="AY76" s="25">
        <v>0</v>
      </c>
      <c r="AZ76" s="25">
        <v>132.6017098137699</v>
      </c>
      <c r="BA76" s="25">
        <v>77.861174682099417</v>
      </c>
      <c r="BB76" s="25">
        <v>22.808556304862712</v>
      </c>
      <c r="BC76" s="25">
        <v>31.931978826807793</v>
      </c>
      <c r="BD76" s="25">
        <v>0</v>
      </c>
      <c r="BE76" s="25">
        <v>50.092819054339948</v>
      </c>
      <c r="BF76" s="25">
        <v>10.208126202242061</v>
      </c>
      <c r="BG76" s="25">
        <v>1.4901660226239124</v>
      </c>
      <c r="BH76" s="25">
        <v>38.394526829473975</v>
      </c>
      <c r="BI76" s="25">
        <v>0</v>
      </c>
      <c r="BJ76" s="25">
        <v>256.04493017778458</v>
      </c>
      <c r="BK76" s="25">
        <v>342.27095053513557</v>
      </c>
      <c r="BL76" s="25">
        <v>0.51837354267686986</v>
      </c>
      <c r="BM76" s="25">
        <v>0.33176588783728417</v>
      </c>
    </row>
    <row r="77" spans="1:65" x14ac:dyDescent="0.35">
      <c r="A77" s="25" t="s">
        <v>10540</v>
      </c>
      <c r="B77" s="25" t="s">
        <v>10528</v>
      </c>
      <c r="C77" s="25" t="s">
        <v>10533</v>
      </c>
      <c r="D77" s="25" t="s">
        <v>10551</v>
      </c>
      <c r="E77" s="25" t="s">
        <v>10636</v>
      </c>
      <c r="F77" s="25">
        <v>398287</v>
      </c>
      <c r="G77" s="25">
        <v>0.89712357554790034</v>
      </c>
      <c r="H77" s="25">
        <v>160</v>
      </c>
      <c r="I77" s="25">
        <v>613.88144374102035</v>
      </c>
      <c r="J77" s="42">
        <v>0.54179347732400218</v>
      </c>
      <c r="K77" s="25">
        <v>35</v>
      </c>
      <c r="L77" s="25">
        <v>696.33786412995585</v>
      </c>
      <c r="M77" s="25">
        <v>56.145754498036951</v>
      </c>
      <c r="N77" s="25">
        <v>141.3992079191755</v>
      </c>
      <c r="O77" s="25">
        <v>103.33450632716956</v>
      </c>
      <c r="P77" s="25">
        <v>26.024524217524252</v>
      </c>
      <c r="Q77" s="25">
        <v>12.040177374481701</v>
      </c>
      <c r="R77" s="25">
        <v>12.040177374481701</v>
      </c>
      <c r="S77" s="25">
        <v>0</v>
      </c>
      <c r="T77" s="25">
        <v>0</v>
      </c>
      <c r="U77" s="25">
        <v>89656.842185720103</v>
      </c>
      <c r="V77" s="25">
        <v>0</v>
      </c>
      <c r="W77" s="25">
        <v>0</v>
      </c>
      <c r="X77" s="25">
        <v>0</v>
      </c>
      <c r="Y77" s="25">
        <v>916.0692732632607</v>
      </c>
      <c r="Z77" s="25">
        <v>0</v>
      </c>
      <c r="AA77" s="25">
        <v>273.43</v>
      </c>
      <c r="AB77" s="25">
        <v>0.71</v>
      </c>
      <c r="AC77" s="25">
        <v>641.92927326326071</v>
      </c>
      <c r="AD77" s="25">
        <v>302.18782952224035</v>
      </c>
      <c r="AE77" s="25">
        <v>-34.680274494606095</v>
      </c>
      <c r="AF77" s="25">
        <v>0</v>
      </c>
      <c r="AG77" s="25">
        <v>0</v>
      </c>
      <c r="AH77" s="25">
        <v>-75.219103753788019</v>
      </c>
      <c r="AI77" s="25">
        <v>-123.00035822944255</v>
      </c>
      <c r="AJ77" s="25">
        <v>-69.288093044403766</v>
      </c>
      <c r="AK77" s="25">
        <v>0</v>
      </c>
      <c r="AL77" s="25">
        <v>0</v>
      </c>
      <c r="AM77" s="25">
        <v>0</v>
      </c>
      <c r="AN77" s="25">
        <v>0.47074941447375079</v>
      </c>
      <c r="AO77" s="25">
        <v>613.88144374102035</v>
      </c>
      <c r="AP77" s="25">
        <v>109.89937824839411</v>
      </c>
      <c r="AQ77" s="25">
        <v>34.680274494606095</v>
      </c>
      <c r="AR77" s="25">
        <v>0</v>
      </c>
      <c r="AS77" s="25">
        <v>0</v>
      </c>
      <c r="AT77" s="25">
        <v>75.219103753788019</v>
      </c>
      <c r="AU77" s="25">
        <v>397.43902756175248</v>
      </c>
      <c r="AV77" s="25">
        <v>111.85019332458477</v>
      </c>
      <c r="AW77" s="25">
        <v>111.85019332458477</v>
      </c>
      <c r="AX77" s="25">
        <v>0</v>
      </c>
      <c r="AY77" s="25">
        <v>0</v>
      </c>
      <c r="AZ77" s="25">
        <v>173.87292337148702</v>
      </c>
      <c r="BA77" s="25">
        <v>83.718984207234897</v>
      </c>
      <c r="BB77" s="25">
        <v>37.564141318438381</v>
      </c>
      <c r="BC77" s="25">
        <v>52.589797845813727</v>
      </c>
      <c r="BD77" s="25">
        <v>0</v>
      </c>
      <c r="BE77" s="25">
        <v>111.7159108656807</v>
      </c>
      <c r="BF77" s="25">
        <v>18.428175074746722</v>
      </c>
      <c r="BG77" s="25">
        <v>1.602277209707845</v>
      </c>
      <c r="BH77" s="25">
        <v>91.685458581226129</v>
      </c>
      <c r="BI77" s="25">
        <v>0</v>
      </c>
      <c r="BJ77" s="25">
        <v>507.33840581014658</v>
      </c>
      <c r="BK77" s="25">
        <v>809.52623533238693</v>
      </c>
      <c r="BL77" s="25">
        <v>0.51812088328417039</v>
      </c>
      <c r="BM77" s="25">
        <v>0.54179347732400218</v>
      </c>
    </row>
    <row r="78" spans="1:65" x14ac:dyDescent="0.35">
      <c r="A78" s="25" t="s">
        <v>10540</v>
      </c>
      <c r="B78" s="25" t="s">
        <v>10528</v>
      </c>
      <c r="C78" s="25" t="s">
        <v>10533</v>
      </c>
      <c r="D78" s="25" t="s">
        <v>10553</v>
      </c>
      <c r="E78" s="25" t="s">
        <v>10637</v>
      </c>
      <c r="F78" s="25">
        <v>398287</v>
      </c>
      <c r="G78" s="25">
        <v>0.89712357554790034</v>
      </c>
      <c r="H78" s="25">
        <v>160</v>
      </c>
      <c r="I78" s="25">
        <v>1467.97165261399</v>
      </c>
      <c r="J78" s="42">
        <v>-5.7902467988275072E-2</v>
      </c>
      <c r="K78" s="25">
        <v>35</v>
      </c>
      <c r="L78" s="25">
        <v>338.94358250748724</v>
      </c>
      <c r="M78" s="25">
        <v>40.654229545345245</v>
      </c>
      <c r="N78" s="25">
        <v>141.3992079191755</v>
      </c>
      <c r="O78" s="25">
        <v>103.33450632716956</v>
      </c>
      <c r="P78" s="25">
        <v>26.024524217524252</v>
      </c>
      <c r="Q78" s="25">
        <v>12.040177374481701</v>
      </c>
      <c r="R78" s="25">
        <v>12.040177374481701</v>
      </c>
      <c r="S78" s="25">
        <v>0</v>
      </c>
      <c r="T78" s="25">
        <v>0</v>
      </c>
      <c r="U78" s="25">
        <v>89656.842185720103</v>
      </c>
      <c r="V78" s="25">
        <v>0</v>
      </c>
      <c r="W78" s="25">
        <v>0</v>
      </c>
      <c r="X78" s="25">
        <v>0</v>
      </c>
      <c r="Y78" s="25">
        <v>1806.5144101731639</v>
      </c>
      <c r="Z78" s="25">
        <v>0</v>
      </c>
      <c r="AA78" s="25">
        <v>273.43</v>
      </c>
      <c r="AB78" s="25">
        <v>0.71</v>
      </c>
      <c r="AC78" s="25">
        <v>1532.3744101731641</v>
      </c>
      <c r="AD78" s="25">
        <v>338.54275755917388</v>
      </c>
      <c r="AE78" s="25">
        <v>-40.699004396436017</v>
      </c>
      <c r="AF78" s="25">
        <v>0</v>
      </c>
      <c r="AG78" s="25">
        <v>0</v>
      </c>
      <c r="AH78" s="25">
        <v>-87.528149762826729</v>
      </c>
      <c r="AI78" s="25">
        <v>-123.00035822944255</v>
      </c>
      <c r="AJ78" s="25">
        <v>-87.315245170468586</v>
      </c>
      <c r="AK78" s="25">
        <v>0</v>
      </c>
      <c r="AL78" s="25">
        <v>0</v>
      </c>
      <c r="AM78" s="25">
        <v>0</v>
      </c>
      <c r="AN78" s="25">
        <v>0.22092691923830632</v>
      </c>
      <c r="AO78" s="25">
        <v>1467.97165261399</v>
      </c>
      <c r="AP78" s="25">
        <v>128.22715415926274</v>
      </c>
      <c r="AQ78" s="25">
        <v>40.699004396436017</v>
      </c>
      <c r="AR78" s="25">
        <v>0</v>
      </c>
      <c r="AS78" s="25">
        <v>0</v>
      </c>
      <c r="AT78" s="25">
        <v>87.528149762826729</v>
      </c>
      <c r="AU78" s="25">
        <v>815.60531683155068</v>
      </c>
      <c r="AV78" s="25">
        <v>111.85019332458477</v>
      </c>
      <c r="AW78" s="25">
        <v>111.85019332458477</v>
      </c>
      <c r="AX78" s="25">
        <v>0</v>
      </c>
      <c r="AY78" s="25">
        <v>0</v>
      </c>
      <c r="AZ78" s="25">
        <v>173.87292337148702</v>
      </c>
      <c r="BA78" s="25">
        <v>83.718984207234897</v>
      </c>
      <c r="BB78" s="25">
        <v>37.564141318438381</v>
      </c>
      <c r="BC78" s="25">
        <v>52.589797845813727</v>
      </c>
      <c r="BD78" s="25">
        <v>0</v>
      </c>
      <c r="BE78" s="25">
        <v>529.88220013547891</v>
      </c>
      <c r="BF78" s="25">
        <v>60.089800184459044</v>
      </c>
      <c r="BG78" s="25">
        <v>1.602277209707845</v>
      </c>
      <c r="BH78" s="25">
        <v>468.190122741312</v>
      </c>
      <c r="BI78" s="25">
        <v>0</v>
      </c>
      <c r="BJ78" s="25">
        <v>943.83247099081336</v>
      </c>
      <c r="BK78" s="25">
        <v>1282.3752285499872</v>
      </c>
      <c r="BL78" s="25">
        <v>-5.546893830834175E-2</v>
      </c>
      <c r="BM78" s="25">
        <v>-5.7902467988275072E-2</v>
      </c>
    </row>
    <row r="79" spans="1:65" x14ac:dyDescent="0.35">
      <c r="A79" s="25" t="s">
        <v>10540</v>
      </c>
      <c r="B79" s="25" t="s">
        <v>10528</v>
      </c>
      <c r="C79" s="25" t="s">
        <v>10638</v>
      </c>
      <c r="D79" s="25" t="s">
        <v>9782</v>
      </c>
      <c r="E79" s="25" t="s">
        <v>10639</v>
      </c>
      <c r="F79" s="25">
        <v>398287</v>
      </c>
      <c r="G79" s="25">
        <v>0.89712357554790034</v>
      </c>
      <c r="H79" s="25">
        <v>160</v>
      </c>
      <c r="I79" s="40">
        <v>440.35765031040711</v>
      </c>
      <c r="J79" s="69">
        <v>0.69622848017047312</v>
      </c>
      <c r="K79" s="25">
        <v>35</v>
      </c>
      <c r="L79" s="25">
        <v>275.27804708701854</v>
      </c>
      <c r="M79" s="25">
        <v>34.129797116470336</v>
      </c>
      <c r="N79" s="25">
        <v>141.3992079191755</v>
      </c>
      <c r="O79" s="25">
        <v>26.356034660490756</v>
      </c>
      <c r="P79" s="25">
        <v>54.748536063235477</v>
      </c>
      <c r="Q79" s="25">
        <v>60.29463719544929</v>
      </c>
      <c r="R79" s="25">
        <v>11.276586831554246</v>
      </c>
      <c r="S79" s="25">
        <v>23.62982258200708</v>
      </c>
      <c r="T79" s="25">
        <v>25.388227781887974</v>
      </c>
      <c r="U79" s="25">
        <v>0</v>
      </c>
      <c r="V79" s="25">
        <v>17170.897653189826</v>
      </c>
      <c r="W79" s="25">
        <v>0</v>
      </c>
      <c r="X79" s="25">
        <v>0</v>
      </c>
      <c r="Y79" s="25">
        <v>581.98506895248397</v>
      </c>
      <c r="Z79" s="25">
        <v>0</v>
      </c>
      <c r="AA79" s="25">
        <v>273.43</v>
      </c>
      <c r="AB79" s="25">
        <v>0.71</v>
      </c>
      <c r="AC79" s="25">
        <v>307.84506895248404</v>
      </c>
      <c r="AD79" s="25">
        <v>141.62741864207686</v>
      </c>
      <c r="AE79" s="25">
        <v>-17.413286238639984</v>
      </c>
      <c r="AF79" s="25">
        <v>0</v>
      </c>
      <c r="AG79" s="25">
        <v>0</v>
      </c>
      <c r="AH79" s="25">
        <v>-22.753363653436974</v>
      </c>
      <c r="AI79" s="25">
        <v>-101.46076874999999</v>
      </c>
      <c r="AJ79" s="25">
        <v>0</v>
      </c>
      <c r="AK79" s="25">
        <v>0</v>
      </c>
      <c r="AL79" s="25">
        <v>0</v>
      </c>
      <c r="AM79" s="25">
        <v>0</v>
      </c>
      <c r="AN79" s="25">
        <v>0.46006070236563407</v>
      </c>
      <c r="AO79" s="25">
        <v>440.35765031040711</v>
      </c>
      <c r="AP79" s="25">
        <v>40.166649892076961</v>
      </c>
      <c r="AQ79" s="25">
        <v>17.413286238639984</v>
      </c>
      <c r="AR79" s="25">
        <v>0</v>
      </c>
      <c r="AS79" s="25">
        <v>0</v>
      </c>
      <c r="AT79" s="25">
        <v>22.753363653436974</v>
      </c>
      <c r="AU79" s="25">
        <v>267.64053802538564</v>
      </c>
      <c r="AV79" s="25">
        <v>67.122666689504527</v>
      </c>
      <c r="AW79" s="25">
        <v>67.122666689504527</v>
      </c>
      <c r="AX79" s="25">
        <v>0</v>
      </c>
      <c r="AY79" s="25">
        <v>0</v>
      </c>
      <c r="AZ79" s="25">
        <v>153.69461876692444</v>
      </c>
      <c r="BA79" s="25">
        <v>77.861174682099417</v>
      </c>
      <c r="BB79" s="25">
        <v>31.597268368677089</v>
      </c>
      <c r="BC79" s="25">
        <v>44.236175716147926</v>
      </c>
      <c r="BD79" s="25">
        <v>0</v>
      </c>
      <c r="BE79" s="25">
        <v>46.823252568956676</v>
      </c>
      <c r="BF79" s="25">
        <v>8.9813758892978779</v>
      </c>
      <c r="BG79" s="25">
        <v>1.4901660226239124</v>
      </c>
      <c r="BH79" s="25">
        <v>36.351710657034886</v>
      </c>
      <c r="BI79" s="25">
        <v>0</v>
      </c>
      <c r="BJ79" s="25">
        <v>307.80718791746261</v>
      </c>
      <c r="BK79" s="25">
        <v>449.43460655953947</v>
      </c>
      <c r="BL79" s="25">
        <v>0.99592154797313837</v>
      </c>
      <c r="BM79" s="25">
        <v>0.69622848017047312</v>
      </c>
    </row>
    <row r="80" spans="1:65" x14ac:dyDescent="0.35">
      <c r="A80" s="25" t="s">
        <v>10540</v>
      </c>
      <c r="B80" s="25" t="s">
        <v>10640</v>
      </c>
      <c r="C80" s="25" t="s">
        <v>9782</v>
      </c>
      <c r="D80" s="25" t="s">
        <v>9782</v>
      </c>
      <c r="E80" s="25" t="s">
        <v>10200</v>
      </c>
      <c r="F80" s="25">
        <f>F63</f>
        <v>96866</v>
      </c>
      <c r="G80" s="25">
        <f>G63</f>
        <v>0.8970991984690615</v>
      </c>
      <c r="H80" s="25">
        <f>(H63*N63+H71*N71+H79*N79)/(N63+N71+N79)</f>
        <v>160</v>
      </c>
      <c r="I80" s="25">
        <f>(I63*N63+I71*N71+I79*N79)/(N63+N71+N79)</f>
        <v>505.76349213815604</v>
      </c>
      <c r="J80" s="42">
        <f>(J63*N63+J71*N71+J79*N79)/(N63+N71+N79)</f>
        <v>0.69281790354129835</v>
      </c>
      <c r="K80" s="25">
        <f>K63</f>
        <v>35</v>
      </c>
      <c r="L80" s="25">
        <f>L63+L71+L79</f>
        <v>551.87730734566071</v>
      </c>
      <c r="M80" s="25">
        <f>M63+M71+M79</f>
        <v>76.25962457754045</v>
      </c>
      <c r="N80" s="25">
        <f>N63+N71+N79</f>
        <v>234.07097893311612</v>
      </c>
      <c r="O80" s="25">
        <f>O63+O71+O79</f>
        <v>43.629543082748711</v>
      </c>
      <c r="P80" s="25">
        <f>P63+P71+P79</f>
        <v>90.630234921836916</v>
      </c>
      <c r="Q80" s="25">
        <f>Q63+Q71+Q79</f>
        <v>99.811200928530525</v>
      </c>
      <c r="R80" s="25">
        <f>R63+R71+R79</f>
        <v>18.66716056991601</v>
      </c>
      <c r="S80" s="25">
        <f>S63+S71+S79</f>
        <v>39.116596091173506</v>
      </c>
      <c r="T80" s="25">
        <f>T63+T71+T79</f>
        <v>42.027444267441012</v>
      </c>
      <c r="U80" s="25">
        <f>U63+U71+U79</f>
        <v>0</v>
      </c>
      <c r="V80" s="25">
        <f>V63+V71+V79</f>
        <v>28424.549769330315</v>
      </c>
      <c r="W80" s="25">
        <f>W63+W71+W79</f>
        <v>0</v>
      </c>
      <c r="X80" s="25">
        <f>(X63*N63+X71*N71+X79*N79)/(N63+N71+N79)</f>
        <v>0</v>
      </c>
      <c r="Y80" s="25">
        <f>(Y63*N63+Y71*N71+Y79*N79)/(N63+N71+N79)</f>
        <v>647.44547177804941</v>
      </c>
      <c r="Z80" s="25">
        <f>(Z63*N63+Z71*N71+Z79*N79)/(N63+N71+N79)</f>
        <v>0</v>
      </c>
      <c r="AA80" s="25">
        <f>(AA63*N63+AA71*N71+AA79*N79)/(N63+N71+N79)</f>
        <v>339.87078211483163</v>
      </c>
      <c r="AB80" s="25">
        <f>(AB63*N63+AB71*N71+AB79*N79)/(N63+N71+N79)</f>
        <v>0.70999999999999985</v>
      </c>
      <c r="AC80" s="25">
        <f>(AC63*N63+AC71*N71+AC79*N79)/(N63+N71+N79)</f>
        <v>306.8646896632178</v>
      </c>
      <c r="AD80" s="25">
        <f>(AD63*N63+AD71*N71+AD79*N79)/(N63+N71+N79)</f>
        <v>141.68197963989337</v>
      </c>
      <c r="AE80" s="25">
        <f>(AE63*N63+AE71*N71+AE79*N79)/(N63+N71+N79)</f>
        <v>-16.541034108483725</v>
      </c>
      <c r="AF80" s="25">
        <f>(AF63*N63+AF71*N71+AF79*N79)/(N63+N71+N79)</f>
        <v>0</v>
      </c>
      <c r="AG80" s="25">
        <f>(AG63*N63+AG71*N71+AG79*N79)/(N63+N71+N79)</f>
        <v>0</v>
      </c>
      <c r="AH80" s="25">
        <f>(AH63*N63+AH71*N71+AH79*N79)/(N63+N71+N79)</f>
        <v>-23.680176781409752</v>
      </c>
      <c r="AI80" s="25">
        <f>(AI63*N63+AI71*N71+AI79*N79)/(N63+N71+N79)</f>
        <v>-101.46076874999999</v>
      </c>
      <c r="AJ80" s="25">
        <f>(AJ63*N63+AJ71*N71+AJ79*N79)/(N63+N71+N79)</f>
        <v>0</v>
      </c>
      <c r="AK80" s="25">
        <f>(AK63*N63+AK71*N71+AK79*N79)/(N63+N71+N79)</f>
        <v>0</v>
      </c>
      <c r="AL80" s="25">
        <f>(AL63*N63+AL71*N71+AL79*N79)/(N63+N71+N79)</f>
        <v>0</v>
      </c>
      <c r="AM80" s="25">
        <f>(AM63*N63+AM71*N71+AM79*N79)/(N63+N71+N79)</f>
        <v>0</v>
      </c>
      <c r="AN80" s="25">
        <f>(AN63*N63+AN71*N71+AN79*N79)/(N63+N71+N79)</f>
        <v>0.46175338503260421</v>
      </c>
      <c r="AO80" s="25">
        <f>(AO63*N63+AO71*N71+AO79*N79)/(N63+N71+N79)</f>
        <v>505.76349213815604</v>
      </c>
      <c r="AP80" s="25">
        <f>(AP63*N63+AP71*N71+AP79*N79)/(N63+N71+N79)</f>
        <v>40.221210889893477</v>
      </c>
      <c r="AQ80" s="25">
        <f>(AQ63*N63+AQ71*N71+AQ79*N79)/(N63+N71+N79)</f>
        <v>16.541034108483725</v>
      </c>
      <c r="AR80" s="25">
        <f>(AR63*N63+AR71*N71+AR79*N79)/(N63+N71+N79)</f>
        <v>0</v>
      </c>
      <c r="AS80" s="25">
        <f>(AS63*N63+AS71*N71+AS79*N79)/(N63+N71+N79)</f>
        <v>0</v>
      </c>
      <c r="AT80" s="25">
        <f>(AT63*N63+AT71*N71+AT79*N79)/(N63+N71+N79)</f>
        <v>23.680176781409752</v>
      </c>
      <c r="AU80" s="25">
        <f>(AU63*N63+AU71*N71+AU79*N79)/(N63+N71+N79)</f>
        <v>309.86508373180277</v>
      </c>
      <c r="AV80" s="25">
        <f>(AV63*N63+AV71*N71+AV79*N79)/(N63+N71+N79)</f>
        <v>77.089298564734037</v>
      </c>
      <c r="AW80" s="25">
        <f>(AW63*N63+AW71*N71+AW79*N79)/(N63+N71+N79)</f>
        <v>77.089298564734037</v>
      </c>
      <c r="AX80" s="25">
        <f>(AX63*N63+AX71*N71+AX79*N79)/(N63+N71+N79)</f>
        <v>0</v>
      </c>
      <c r="AY80" s="25">
        <f>(AY63*N63+AY71*N71+AY79*N79)/(N63+N71+N79)</f>
        <v>0</v>
      </c>
      <c r="AZ80" s="25">
        <f>(AZ63*N63+AZ71*N71+AZ79*N79)/(N63+N71+N79)</f>
        <v>185.07042934688161</v>
      </c>
      <c r="BA80" s="25">
        <f>(BA63*N63+BA71*N71+BA79*N79)/(N63+N71+N79)</f>
        <v>77.861174682099431</v>
      </c>
      <c r="BB80" s="25">
        <f>(BB63*N63+BB71*N71+BB79*N79)/(N63+N71+N79)</f>
        <v>44.670522776992577</v>
      </c>
      <c r="BC80" s="25">
        <f>(BC63*N63+BC71*N71+BC79*N79)/(N63+N71+N79)</f>
        <v>62.538731887789602</v>
      </c>
      <c r="BD80" s="25">
        <f>(BD63*N63+BD71*N71+BD79*N79)/(N63+N71+N79)</f>
        <v>0</v>
      </c>
      <c r="BE80" s="25">
        <f>(BE63*N63+BE71*N71+BE79*N79)/(N63+N71+N79)</f>
        <v>47.705355820187087</v>
      </c>
      <c r="BF80" s="25">
        <f>(BF63*N63+BF71*N71+BF79*N79)/(N63+N71+N79)</f>
        <v>9.7777489261908066</v>
      </c>
      <c r="BG80" s="25">
        <f>(BG63*N63+BG71*N71+BG79*N79)/(N63+N71+N79)</f>
        <v>1.4901660226239124</v>
      </c>
      <c r="BH80" s="25">
        <f>(BH63*N63+BH71*N71+BH79*N79)/(N63+N71+N79)</f>
        <v>36.437440871372367</v>
      </c>
      <c r="BI80" s="25">
        <f>(BI63*N63+BI71*N71+BI79*N79)/(N63+N71+N79)</f>
        <v>0</v>
      </c>
      <c r="BJ80" s="25">
        <f>(BJ63*N63+BJ71*N71+BJ79*N79)/(N63+N71+N79)</f>
        <v>350.0862946216962</v>
      </c>
      <c r="BK80" s="25">
        <f>(BK63*N63+BK71*N71+BK79*N79)/(N63+N71+N79)</f>
        <v>491.76827426158957</v>
      </c>
      <c r="BL80" s="25">
        <f>(BL63*N63+BL71*N71+BL79*N79)/(N63+N71+N79)</f>
        <v>1.1413070869985689</v>
      </c>
      <c r="BM80" s="25">
        <f>(BM63*N63+BM71*N71+BM79*N79)/(N63+N71+N79)</f>
        <v>0.69281790354129835</v>
      </c>
    </row>
    <row r="81" spans="1:65" x14ac:dyDescent="0.35">
      <c r="A81" s="25" t="s">
        <v>10558</v>
      </c>
      <c r="B81" s="25" t="s">
        <v>10528</v>
      </c>
      <c r="C81" s="25" t="s">
        <v>10529</v>
      </c>
      <c r="D81" s="25" t="s">
        <v>10541</v>
      </c>
      <c r="E81" s="25" t="s">
        <v>10641</v>
      </c>
      <c r="F81" s="25">
        <v>96866</v>
      </c>
      <c r="G81" s="25">
        <v>0.8970991984690615</v>
      </c>
      <c r="H81" s="25">
        <v>160</v>
      </c>
      <c r="I81" s="25">
        <v>571.93026876101192</v>
      </c>
      <c r="J81" s="42">
        <v>0.79518262598175149</v>
      </c>
      <c r="K81" s="25">
        <v>35</v>
      </c>
      <c r="L81" s="25">
        <v>101.73874367180304</v>
      </c>
      <c r="M81" s="25">
        <v>17.514893740083224</v>
      </c>
      <c r="N81" s="25">
        <v>34.388276541382687</v>
      </c>
      <c r="O81" s="25">
        <v>6.4097856117927545</v>
      </c>
      <c r="P81" s="25">
        <v>13.314839779403641</v>
      </c>
      <c r="Q81" s="25">
        <v>14.663651150186295</v>
      </c>
      <c r="R81" s="25">
        <v>2.7424650541752689</v>
      </c>
      <c r="S81" s="25">
        <v>5.7467710430057641</v>
      </c>
      <c r="T81" s="25">
        <v>6.1744150530052604</v>
      </c>
      <c r="U81" s="25">
        <v>0</v>
      </c>
      <c r="V81" s="25">
        <v>4175.9609947687304</v>
      </c>
      <c r="W81" s="25">
        <v>0</v>
      </c>
      <c r="X81" s="25">
        <v>0</v>
      </c>
      <c r="Y81" s="25">
        <v>733.34849807869932</v>
      </c>
      <c r="Z81" s="25">
        <v>0</v>
      </c>
      <c r="AA81" s="25">
        <v>432.58</v>
      </c>
      <c r="AB81" s="25">
        <v>0.71</v>
      </c>
      <c r="AC81" s="25">
        <v>300.05849807869942</v>
      </c>
      <c r="AD81" s="25">
        <v>161.41822931768741</v>
      </c>
      <c r="AE81" s="25">
        <v>-10.485505219974332</v>
      </c>
      <c r="AF81" s="25">
        <v>0</v>
      </c>
      <c r="AG81" s="25">
        <v>0</v>
      </c>
      <c r="AH81" s="25">
        <v>-30.11449029771325</v>
      </c>
      <c r="AI81" s="25">
        <v>-101.46076874999997</v>
      </c>
      <c r="AJ81" s="25">
        <v>0</v>
      </c>
      <c r="AK81" s="25">
        <v>0</v>
      </c>
      <c r="AL81" s="25">
        <v>0</v>
      </c>
      <c r="AM81" s="25">
        <v>-19.357465049999998</v>
      </c>
      <c r="AN81" s="25">
        <v>0.53795586644358462</v>
      </c>
      <c r="AO81" s="25">
        <v>571.93026876101192</v>
      </c>
      <c r="AP81" s="25">
        <v>40.599995517687582</v>
      </c>
      <c r="AQ81" s="25">
        <v>10.485505219974332</v>
      </c>
      <c r="AR81" s="25">
        <v>0</v>
      </c>
      <c r="AS81" s="25">
        <v>0</v>
      </c>
      <c r="AT81" s="25">
        <v>30.11449029771325</v>
      </c>
      <c r="AU81" s="25">
        <v>387.82928623515477</v>
      </c>
      <c r="AV81" s="25">
        <v>100.11218185342608</v>
      </c>
      <c r="AW81" s="25">
        <v>100.11218185342608</v>
      </c>
      <c r="AX81" s="25">
        <v>0</v>
      </c>
      <c r="AY81" s="25">
        <v>0</v>
      </c>
      <c r="AZ81" s="25">
        <v>236.23150880860379</v>
      </c>
      <c r="BA81" s="25">
        <v>77.861174682099431</v>
      </c>
      <c r="BB81" s="25">
        <v>65.987639219376817</v>
      </c>
      <c r="BC81" s="25">
        <v>92.382694907127529</v>
      </c>
      <c r="BD81" s="25">
        <v>0</v>
      </c>
      <c r="BE81" s="25">
        <v>51.485595573124911</v>
      </c>
      <c r="BF81" s="25">
        <v>11.172249161745565</v>
      </c>
      <c r="BG81" s="25">
        <v>1.4901660226239126</v>
      </c>
      <c r="BH81" s="25">
        <v>38.823180388755432</v>
      </c>
      <c r="BI81" s="25">
        <v>0</v>
      </c>
      <c r="BJ81" s="25">
        <v>428.42928175284237</v>
      </c>
      <c r="BK81" s="25">
        <v>589.84751107052978</v>
      </c>
      <c r="BL81" s="25">
        <v>1.5156678311192113</v>
      </c>
      <c r="BM81" s="25">
        <v>0.79518262598175149</v>
      </c>
    </row>
    <row r="82" spans="1:65" x14ac:dyDescent="0.35">
      <c r="A82" s="25" t="s">
        <v>10558</v>
      </c>
      <c r="B82" s="25" t="s">
        <v>10528</v>
      </c>
      <c r="C82" s="25" t="s">
        <v>10529</v>
      </c>
      <c r="D82" s="25" t="s">
        <v>10543</v>
      </c>
      <c r="E82" s="25" t="s">
        <v>10642</v>
      </c>
      <c r="F82" s="25">
        <v>96866</v>
      </c>
      <c r="G82" s="25">
        <v>0.8970991984690615</v>
      </c>
      <c r="H82" s="25">
        <v>160</v>
      </c>
      <c r="I82" s="25">
        <v>527.67567813118956</v>
      </c>
      <c r="J82" s="42">
        <v>0.87351484576106508</v>
      </c>
      <c r="K82" s="25">
        <v>35</v>
      </c>
      <c r="L82" s="25">
        <v>101.73874367180304</v>
      </c>
      <c r="M82" s="25">
        <v>17.514893740083224</v>
      </c>
      <c r="N82" s="25">
        <v>34.388276541382687</v>
      </c>
      <c r="O82" s="25">
        <v>6.4097856117927545</v>
      </c>
      <c r="P82" s="25">
        <v>13.314839779403641</v>
      </c>
      <c r="Q82" s="25">
        <v>14.663651150186295</v>
      </c>
      <c r="R82" s="25">
        <v>2.7424650541752689</v>
      </c>
      <c r="S82" s="25">
        <v>5.7467710430057641</v>
      </c>
      <c r="T82" s="25">
        <v>6.1744150530052604</v>
      </c>
      <c r="U82" s="25">
        <v>0</v>
      </c>
      <c r="V82" s="25">
        <v>0</v>
      </c>
      <c r="W82" s="25">
        <v>1043.9902486921826</v>
      </c>
      <c r="X82" s="25">
        <v>0</v>
      </c>
      <c r="Y82" s="25">
        <v>733.34849807869932</v>
      </c>
      <c r="Z82" s="25">
        <v>0</v>
      </c>
      <c r="AA82" s="25">
        <v>432.58</v>
      </c>
      <c r="AB82" s="25">
        <v>0.71</v>
      </c>
      <c r="AC82" s="25">
        <v>300.05849807869942</v>
      </c>
      <c r="AD82" s="25">
        <v>205.67281994750977</v>
      </c>
      <c r="AE82" s="25">
        <v>11.785321926716216</v>
      </c>
      <c r="AF82" s="25">
        <v>-19.423098183257213</v>
      </c>
      <c r="AG82" s="25">
        <v>-39.85612845677246</v>
      </c>
      <c r="AH82" s="25">
        <v>0</v>
      </c>
      <c r="AI82" s="25">
        <v>-101.46076874999997</v>
      </c>
      <c r="AJ82" s="25">
        <v>0</v>
      </c>
      <c r="AK82" s="25">
        <v>-37.360681434196444</v>
      </c>
      <c r="AL82" s="25">
        <v>0</v>
      </c>
      <c r="AM82" s="25">
        <v>-19.357465049999998</v>
      </c>
      <c r="AN82" s="25">
        <v>0.68544240961162795</v>
      </c>
      <c r="AO82" s="25">
        <v>527.67567813118956</v>
      </c>
      <c r="AP82" s="25">
        <v>0</v>
      </c>
      <c r="AQ82" s="25">
        <v>0</v>
      </c>
      <c r="AR82" s="25">
        <v>0</v>
      </c>
      <c r="AS82" s="25">
        <v>0</v>
      </c>
      <c r="AT82" s="25">
        <v>0</v>
      </c>
      <c r="AU82" s="25">
        <v>390.31821672582112</v>
      </c>
      <c r="AV82" s="25">
        <v>100.11218185342608</v>
      </c>
      <c r="AW82" s="25">
        <v>100.11218185342608</v>
      </c>
      <c r="AX82" s="25">
        <v>0</v>
      </c>
      <c r="AY82" s="25">
        <v>0</v>
      </c>
      <c r="AZ82" s="25">
        <v>236.23150880860379</v>
      </c>
      <c r="BA82" s="25">
        <v>77.861174682099431</v>
      </c>
      <c r="BB82" s="25">
        <v>65.987639219376817</v>
      </c>
      <c r="BC82" s="25">
        <v>92.382694907127529</v>
      </c>
      <c r="BD82" s="25">
        <v>0</v>
      </c>
      <c r="BE82" s="25">
        <v>53.974526063791238</v>
      </c>
      <c r="BF82" s="25">
        <v>9.3042150900357434</v>
      </c>
      <c r="BG82" s="25">
        <v>1.4901660226239126</v>
      </c>
      <c r="BH82" s="25">
        <v>43.180144951131581</v>
      </c>
      <c r="BI82" s="25">
        <v>0</v>
      </c>
      <c r="BJ82" s="25">
        <v>390.31821672582112</v>
      </c>
      <c r="BK82" s="25">
        <v>595.99103667333088</v>
      </c>
      <c r="BL82" s="25">
        <v>1.5361422574132126</v>
      </c>
      <c r="BM82" s="25">
        <v>0.87351484576106508</v>
      </c>
    </row>
    <row r="83" spans="1:65" x14ac:dyDescent="0.35">
      <c r="A83" s="25" t="s">
        <v>10558</v>
      </c>
      <c r="B83" s="25" t="s">
        <v>10528</v>
      </c>
      <c r="C83" s="25" t="s">
        <v>10529</v>
      </c>
      <c r="D83" s="25" t="s">
        <v>10545</v>
      </c>
      <c r="E83" s="25" t="s">
        <v>10643</v>
      </c>
      <c r="F83" s="25">
        <v>96866</v>
      </c>
      <c r="G83" s="25">
        <v>0.8970991984690615</v>
      </c>
      <c r="H83" s="25">
        <v>160</v>
      </c>
      <c r="I83" s="25">
        <v>545.12791523975375</v>
      </c>
      <c r="J83" s="42">
        <v>0.81003236912696874</v>
      </c>
      <c r="K83" s="25">
        <v>35</v>
      </c>
      <c r="L83" s="25">
        <v>101.73874367180304</v>
      </c>
      <c r="M83" s="25">
        <v>17.514893740083224</v>
      </c>
      <c r="N83" s="25">
        <v>34.388276541382687</v>
      </c>
      <c r="O83" s="25">
        <v>6.4097856117927545</v>
      </c>
      <c r="P83" s="25">
        <v>13.314839779403641</v>
      </c>
      <c r="Q83" s="25">
        <v>14.663651150186295</v>
      </c>
      <c r="R83" s="25">
        <v>2.7424650541752689</v>
      </c>
      <c r="S83" s="25">
        <v>5.7467710430057641</v>
      </c>
      <c r="T83" s="25">
        <v>6.1744150530052604</v>
      </c>
      <c r="U83" s="25">
        <v>0</v>
      </c>
      <c r="V83" s="25">
        <v>0</v>
      </c>
      <c r="W83" s="25">
        <v>0</v>
      </c>
      <c r="X83" s="25">
        <v>1043990.2486921826</v>
      </c>
      <c r="Y83" s="25">
        <v>733.34849807869932</v>
      </c>
      <c r="Z83" s="25">
        <v>0</v>
      </c>
      <c r="AA83" s="25">
        <v>432.58</v>
      </c>
      <c r="AB83" s="25">
        <v>0.71</v>
      </c>
      <c r="AC83" s="25">
        <v>300.05849807869942</v>
      </c>
      <c r="AD83" s="25">
        <v>188.22058283894557</v>
      </c>
      <c r="AE83" s="25">
        <v>11.785321926716216</v>
      </c>
      <c r="AF83" s="25">
        <v>0</v>
      </c>
      <c r="AG83" s="25">
        <v>0</v>
      </c>
      <c r="AH83" s="25">
        <v>0</v>
      </c>
      <c r="AI83" s="25">
        <v>-101.46076874999997</v>
      </c>
      <c r="AJ83" s="25">
        <v>0</v>
      </c>
      <c r="AK83" s="25">
        <v>-79.187670965661937</v>
      </c>
      <c r="AL83" s="25">
        <v>0</v>
      </c>
      <c r="AM83" s="25">
        <v>-19.357465049999998</v>
      </c>
      <c r="AN83" s="25">
        <v>0.62727962728647346</v>
      </c>
      <c r="AO83" s="25">
        <v>545.12791523975375</v>
      </c>
      <c r="AP83" s="25">
        <v>0</v>
      </c>
      <c r="AQ83" s="25">
        <v>0</v>
      </c>
      <c r="AR83" s="25">
        <v>0</v>
      </c>
      <c r="AS83" s="25">
        <v>0</v>
      </c>
      <c r="AT83" s="25">
        <v>0</v>
      </c>
      <c r="AU83" s="25">
        <v>388.40917189865695</v>
      </c>
      <c r="AV83" s="25">
        <v>100.11218185342608</v>
      </c>
      <c r="AW83" s="25">
        <v>100.11218185342608</v>
      </c>
      <c r="AX83" s="25">
        <v>0</v>
      </c>
      <c r="AY83" s="25">
        <v>0</v>
      </c>
      <c r="AZ83" s="25">
        <v>236.23150880860379</v>
      </c>
      <c r="BA83" s="25">
        <v>77.861174682099431</v>
      </c>
      <c r="BB83" s="25">
        <v>65.987639219376817</v>
      </c>
      <c r="BC83" s="25">
        <v>92.382694907127529</v>
      </c>
      <c r="BD83" s="25">
        <v>0</v>
      </c>
      <c r="BE83" s="25">
        <v>52.065481236627065</v>
      </c>
      <c r="BF83" s="25">
        <v>7.2128656134624674</v>
      </c>
      <c r="BG83" s="25">
        <v>1.4901660226239126</v>
      </c>
      <c r="BH83" s="25">
        <v>43.362449600540685</v>
      </c>
      <c r="BI83" s="25">
        <v>0</v>
      </c>
      <c r="BJ83" s="25">
        <v>388.40917189865695</v>
      </c>
      <c r="BK83" s="25">
        <v>576.62975473760252</v>
      </c>
      <c r="BL83" s="25">
        <v>1.4716172329273196</v>
      </c>
      <c r="BM83" s="25">
        <v>0.81003236912696874</v>
      </c>
    </row>
    <row r="84" spans="1:65" x14ac:dyDescent="0.35">
      <c r="A84" s="25" t="s">
        <v>10558</v>
      </c>
      <c r="B84" s="25" t="s">
        <v>10528</v>
      </c>
      <c r="C84" s="25" t="s">
        <v>10529</v>
      </c>
      <c r="D84" s="25" t="s">
        <v>10547</v>
      </c>
      <c r="E84" s="25" t="s">
        <v>10644</v>
      </c>
      <c r="F84" s="25">
        <v>96866</v>
      </c>
      <c r="G84" s="25">
        <v>0.8970991984690615</v>
      </c>
      <c r="H84" s="25">
        <v>160</v>
      </c>
      <c r="I84" s="25">
        <v>592.76108572741816</v>
      </c>
      <c r="J84" s="42">
        <v>0.64735212579906964</v>
      </c>
      <c r="K84" s="25">
        <v>35</v>
      </c>
      <c r="L84" s="25">
        <v>102.86153302407891</v>
      </c>
      <c r="M84" s="25">
        <v>17.622808465194492</v>
      </c>
      <c r="N84" s="25">
        <v>34.388276541382687</v>
      </c>
      <c r="O84" s="25">
        <v>4.832240619595094</v>
      </c>
      <c r="P84" s="25">
        <v>13.878248705188518</v>
      </c>
      <c r="Q84" s="25">
        <v>15.677787216599075</v>
      </c>
      <c r="R84" s="25">
        <v>2.7424650541752689</v>
      </c>
      <c r="S84" s="25">
        <v>6.7609071094185476</v>
      </c>
      <c r="T84" s="25">
        <v>6.1744150530052604</v>
      </c>
      <c r="U84" s="25">
        <v>0</v>
      </c>
      <c r="V84" s="25">
        <v>0</v>
      </c>
      <c r="W84" s="25">
        <v>0</v>
      </c>
      <c r="X84" s="25">
        <v>0</v>
      </c>
      <c r="Y84" s="25">
        <v>700.73890097890899</v>
      </c>
      <c r="Z84" s="25">
        <v>0</v>
      </c>
      <c r="AA84" s="25">
        <v>432.58</v>
      </c>
      <c r="AB84" s="25">
        <v>0.71</v>
      </c>
      <c r="AC84" s="25">
        <v>267.44890097890908</v>
      </c>
      <c r="AD84" s="25">
        <v>107.97781525149082</v>
      </c>
      <c r="AE84" s="25">
        <v>12.840418548508994</v>
      </c>
      <c r="AF84" s="25">
        <v>0</v>
      </c>
      <c r="AG84" s="25">
        <v>0</v>
      </c>
      <c r="AH84" s="25">
        <v>0</v>
      </c>
      <c r="AI84" s="25">
        <v>-101.46076874999997</v>
      </c>
      <c r="AJ84" s="25">
        <v>0</v>
      </c>
      <c r="AK84" s="25">
        <v>0</v>
      </c>
      <c r="AL84" s="25">
        <v>0</v>
      </c>
      <c r="AM84" s="25">
        <v>-19.357465049999998</v>
      </c>
      <c r="AN84" s="25">
        <v>0.40373250686868933</v>
      </c>
      <c r="AO84" s="25">
        <v>592.76108572741816</v>
      </c>
      <c r="AP84" s="25">
        <v>0</v>
      </c>
      <c r="AQ84" s="25">
        <v>0</v>
      </c>
      <c r="AR84" s="25">
        <v>0</v>
      </c>
      <c r="AS84" s="25">
        <v>0</v>
      </c>
      <c r="AT84" s="25">
        <v>0</v>
      </c>
      <c r="AU84" s="25">
        <v>378.19623466402703</v>
      </c>
      <c r="AV84" s="25">
        <v>96.644778295140455</v>
      </c>
      <c r="AW84" s="25">
        <v>96.644778295140455</v>
      </c>
      <c r="AX84" s="25">
        <v>0</v>
      </c>
      <c r="AY84" s="25">
        <v>0</v>
      </c>
      <c r="AZ84" s="25">
        <v>237.33287694768146</v>
      </c>
      <c r="BA84" s="25">
        <v>77.861174682099431</v>
      </c>
      <c r="BB84" s="25">
        <v>66.446542610659179</v>
      </c>
      <c r="BC84" s="25">
        <v>93.025159654922845</v>
      </c>
      <c r="BD84" s="25">
        <v>0</v>
      </c>
      <c r="BE84" s="25">
        <v>44.218579421205092</v>
      </c>
      <c r="BF84" s="25">
        <v>9.5798189272119991</v>
      </c>
      <c r="BG84" s="25">
        <v>1.4901660226239126</v>
      </c>
      <c r="BH84" s="25">
        <v>33.148594471369179</v>
      </c>
      <c r="BI84" s="25">
        <v>0</v>
      </c>
      <c r="BJ84" s="25">
        <v>378.19623466402703</v>
      </c>
      <c r="BK84" s="25">
        <v>486.17404991551786</v>
      </c>
      <c r="BL84" s="25">
        <v>1.4347606123342012</v>
      </c>
      <c r="BM84" s="25">
        <v>0.64735212579906964</v>
      </c>
    </row>
    <row r="85" spans="1:65" x14ac:dyDescent="0.35">
      <c r="A85" s="25" t="s">
        <v>10558</v>
      </c>
      <c r="B85" s="25" t="s">
        <v>10528</v>
      </c>
      <c r="C85" s="25" t="s">
        <v>10529</v>
      </c>
      <c r="D85" s="25" t="s">
        <v>10549</v>
      </c>
      <c r="E85" s="25" t="s">
        <v>10645</v>
      </c>
      <c r="F85" s="25">
        <v>96866</v>
      </c>
      <c r="G85" s="25">
        <v>0.8970991984690615</v>
      </c>
      <c r="H85" s="25">
        <v>160</v>
      </c>
      <c r="I85" s="25">
        <v>637.45687137256311</v>
      </c>
      <c r="J85" s="42">
        <v>0.54886165135334886</v>
      </c>
      <c r="K85" s="25">
        <v>35</v>
      </c>
      <c r="L85" s="25">
        <v>95.384274238632713</v>
      </c>
      <c r="M85" s="25">
        <v>16.782712143519269</v>
      </c>
      <c r="N85" s="25">
        <v>34.388276541382687</v>
      </c>
      <c r="O85" s="25">
        <v>7.7063268022325024</v>
      </c>
      <c r="P85" s="25">
        <v>12.029706899706493</v>
      </c>
      <c r="Q85" s="25">
        <v>14.652242839443693</v>
      </c>
      <c r="R85" s="25">
        <v>2.7424650541752689</v>
      </c>
      <c r="S85" s="25">
        <v>0</v>
      </c>
      <c r="T85" s="25">
        <v>11.909777785268423</v>
      </c>
      <c r="U85" s="25">
        <v>0</v>
      </c>
      <c r="V85" s="25">
        <v>0</v>
      </c>
      <c r="W85" s="25">
        <v>0</v>
      </c>
      <c r="X85" s="25">
        <v>0</v>
      </c>
      <c r="Y85" s="25">
        <v>764.19986027933828</v>
      </c>
      <c r="Z85" s="25">
        <v>0</v>
      </c>
      <c r="AA85" s="25">
        <v>432.58</v>
      </c>
      <c r="AB85" s="25">
        <v>0.71</v>
      </c>
      <c r="AC85" s="25">
        <v>330.90986027933826</v>
      </c>
      <c r="AD85" s="25">
        <v>126.74298890677517</v>
      </c>
      <c r="AE85" s="25">
        <v>12.056233000724824</v>
      </c>
      <c r="AF85" s="25">
        <v>0</v>
      </c>
      <c r="AG85" s="25">
        <v>0</v>
      </c>
      <c r="AH85" s="25">
        <v>0</v>
      </c>
      <c r="AI85" s="25">
        <v>-101.46076874999997</v>
      </c>
      <c r="AJ85" s="25">
        <v>0</v>
      </c>
      <c r="AK85" s="25">
        <v>0</v>
      </c>
      <c r="AL85" s="25">
        <v>0</v>
      </c>
      <c r="AM85" s="25">
        <v>-37.338453157500012</v>
      </c>
      <c r="AN85" s="25">
        <v>0.3830136364017222</v>
      </c>
      <c r="AO85" s="25">
        <v>637.45687137256311</v>
      </c>
      <c r="AP85" s="25">
        <v>0</v>
      </c>
      <c r="AQ85" s="25">
        <v>0</v>
      </c>
      <c r="AR85" s="25">
        <v>0</v>
      </c>
      <c r="AS85" s="25">
        <v>0</v>
      </c>
      <c r="AT85" s="25">
        <v>0</v>
      </c>
      <c r="AU85" s="25">
        <v>389.04250246064737</v>
      </c>
      <c r="AV85" s="25">
        <v>108.30876620887024</v>
      </c>
      <c r="AW85" s="25">
        <v>108.30876620887024</v>
      </c>
      <c r="AX85" s="25">
        <v>0</v>
      </c>
      <c r="AY85" s="25">
        <v>0</v>
      </c>
      <c r="AZ85" s="25">
        <v>227.75105459221021</v>
      </c>
      <c r="BA85" s="25">
        <v>77.861174682099431</v>
      </c>
      <c r="BB85" s="25">
        <v>62.454116629212827</v>
      </c>
      <c r="BC85" s="25">
        <v>87.435763280897959</v>
      </c>
      <c r="BD85" s="25">
        <v>0</v>
      </c>
      <c r="BE85" s="25">
        <v>52.982681659566914</v>
      </c>
      <c r="BF85" s="25">
        <v>11.556272645586478</v>
      </c>
      <c r="BG85" s="25">
        <v>1.4901660226239126</v>
      </c>
      <c r="BH85" s="25">
        <v>39.936242991356522</v>
      </c>
      <c r="BI85" s="25">
        <v>0</v>
      </c>
      <c r="BJ85" s="25">
        <v>389.04250246064737</v>
      </c>
      <c r="BK85" s="25">
        <v>515.78549136742254</v>
      </c>
      <c r="BL85" s="25">
        <v>1.057314009297686</v>
      </c>
      <c r="BM85" s="25">
        <v>0.54886165135334886</v>
      </c>
    </row>
    <row r="86" spans="1:65" x14ac:dyDescent="0.35">
      <c r="A86" s="25" t="s">
        <v>10558</v>
      </c>
      <c r="B86" s="25" t="s">
        <v>10528</v>
      </c>
      <c r="C86" s="25" t="s">
        <v>10529</v>
      </c>
      <c r="D86" s="25" t="s">
        <v>10551</v>
      </c>
      <c r="E86" s="25" t="s">
        <v>10646</v>
      </c>
      <c r="F86" s="25">
        <v>96866</v>
      </c>
      <c r="G86" s="25">
        <v>0.8970991984690615</v>
      </c>
      <c r="H86" s="25">
        <v>160</v>
      </c>
      <c r="I86" s="25">
        <v>717.40976132958451</v>
      </c>
      <c r="J86" s="42">
        <v>0.97973930781990948</v>
      </c>
      <c r="K86" s="25">
        <v>35</v>
      </c>
      <c r="L86" s="25">
        <v>92.660608102209721</v>
      </c>
      <c r="M86" s="25">
        <v>16.373474022095028</v>
      </c>
      <c r="N86" s="25">
        <v>34.388276541382687</v>
      </c>
      <c r="O86" s="25">
        <v>25.130944028181275</v>
      </c>
      <c r="P86" s="25">
        <v>6.3291622974414841</v>
      </c>
      <c r="Q86" s="25">
        <v>2.9281702157599319</v>
      </c>
      <c r="R86" s="25">
        <v>2.9281702157599319</v>
      </c>
      <c r="S86" s="25">
        <v>0</v>
      </c>
      <c r="T86" s="25">
        <v>0</v>
      </c>
      <c r="U86" s="25">
        <v>21804.537156049621</v>
      </c>
      <c r="V86" s="25">
        <v>0</v>
      </c>
      <c r="W86" s="25">
        <v>0</v>
      </c>
      <c r="X86" s="25">
        <v>0</v>
      </c>
      <c r="Y86" s="25">
        <v>1050.6553331946125</v>
      </c>
      <c r="Z86" s="25">
        <v>0</v>
      </c>
      <c r="AA86" s="25">
        <v>432.58</v>
      </c>
      <c r="AB86" s="25">
        <v>0.71</v>
      </c>
      <c r="AC86" s="25">
        <v>617.3653331946125</v>
      </c>
      <c r="AD86" s="25">
        <v>333.24557186502796</v>
      </c>
      <c r="AE86" s="25">
        <v>-10.116334425957875</v>
      </c>
      <c r="AF86" s="25">
        <v>0</v>
      </c>
      <c r="AG86" s="25">
        <v>0</v>
      </c>
      <c r="AH86" s="25">
        <v>-305.01625442740948</v>
      </c>
      <c r="AI86" s="25">
        <v>-123.00035822944253</v>
      </c>
      <c r="AJ86" s="25">
        <v>104.88737521778181</v>
      </c>
      <c r="AK86" s="25">
        <v>0</v>
      </c>
      <c r="AL86" s="25">
        <v>0</v>
      </c>
      <c r="AM86" s="25">
        <v>0</v>
      </c>
      <c r="AN86" s="25">
        <v>0.53978666106925499</v>
      </c>
      <c r="AO86" s="25">
        <v>717.40976132958451</v>
      </c>
      <c r="AP86" s="25">
        <v>315.13258885336734</v>
      </c>
      <c r="AQ86" s="25">
        <v>10.116334425957875</v>
      </c>
      <c r="AR86" s="25">
        <v>0</v>
      </c>
      <c r="AS86" s="25">
        <v>0</v>
      </c>
      <c r="AT86" s="25">
        <v>305.01625442740948</v>
      </c>
      <c r="AU86" s="25">
        <v>506.86171546451078</v>
      </c>
      <c r="AV86" s="25">
        <v>151.0391659491757</v>
      </c>
      <c r="AW86" s="25">
        <v>151.0391659491757</v>
      </c>
      <c r="AX86" s="25">
        <v>0</v>
      </c>
      <c r="AY86" s="25">
        <v>0</v>
      </c>
      <c r="AZ86" s="25">
        <v>232.16052361139015</v>
      </c>
      <c r="BA86" s="25">
        <v>83.718984207234897</v>
      </c>
      <c r="BB86" s="25">
        <v>61.85064141839802</v>
      </c>
      <c r="BC86" s="25">
        <v>86.590897985757223</v>
      </c>
      <c r="BD86" s="25">
        <v>0</v>
      </c>
      <c r="BE86" s="25">
        <v>123.66202590394495</v>
      </c>
      <c r="BF86" s="25">
        <v>30.646333447565205</v>
      </c>
      <c r="BG86" s="25">
        <v>1.602277209707845</v>
      </c>
      <c r="BH86" s="25">
        <v>91.413415246671903</v>
      </c>
      <c r="BI86" s="25">
        <v>0</v>
      </c>
      <c r="BJ86" s="25">
        <v>821.99430431787812</v>
      </c>
      <c r="BK86" s="25">
        <v>1155.2398761829061</v>
      </c>
      <c r="BL86" s="25">
        <v>1.1385066591789434</v>
      </c>
      <c r="BM86" s="25">
        <v>0.97973930781990948</v>
      </c>
    </row>
    <row r="87" spans="1:65" x14ac:dyDescent="0.35">
      <c r="A87" s="25" t="s">
        <v>10558</v>
      </c>
      <c r="B87" s="25" t="s">
        <v>10528</v>
      </c>
      <c r="C87" s="25" t="s">
        <v>10529</v>
      </c>
      <c r="D87" s="25" t="s">
        <v>10553</v>
      </c>
      <c r="E87" s="25" t="s">
        <v>10647</v>
      </c>
      <c r="F87" s="25">
        <v>96866</v>
      </c>
      <c r="G87" s="25">
        <v>0.8970991984690615</v>
      </c>
      <c r="H87" s="25">
        <v>160</v>
      </c>
      <c r="I87" s="25">
        <v>1677.046472430218</v>
      </c>
      <c r="J87" s="42">
        <v>6.5746740629648331E-2</v>
      </c>
      <c r="K87" s="25">
        <v>35</v>
      </c>
      <c r="L87" s="25">
        <v>110.69537303613069</v>
      </c>
      <c r="M87" s="25">
        <v>25.538834820441807</v>
      </c>
      <c r="N87" s="25">
        <v>34.388276541382687</v>
      </c>
      <c r="O87" s="25">
        <v>25.130944028181275</v>
      </c>
      <c r="P87" s="25">
        <v>6.3291622974414841</v>
      </c>
      <c r="Q87" s="25">
        <v>2.9281702157599319</v>
      </c>
      <c r="R87" s="25">
        <v>2.9281702157599319</v>
      </c>
      <c r="S87" s="25">
        <v>0</v>
      </c>
      <c r="T87" s="25">
        <v>0</v>
      </c>
      <c r="U87" s="25">
        <v>21804.537156049621</v>
      </c>
      <c r="V87" s="25">
        <v>0</v>
      </c>
      <c r="W87" s="25">
        <v>0</v>
      </c>
      <c r="X87" s="25">
        <v>0</v>
      </c>
      <c r="Y87" s="25">
        <v>1950.2492597123251</v>
      </c>
      <c r="Z87" s="25">
        <v>0</v>
      </c>
      <c r="AA87" s="25">
        <v>432.58</v>
      </c>
      <c r="AB87" s="25">
        <v>0.71</v>
      </c>
      <c r="AC87" s="25">
        <v>1516.9592597123251</v>
      </c>
      <c r="AD87" s="25">
        <v>273.20278728210701</v>
      </c>
      <c r="AE87" s="25">
        <v>-25.283853935597026</v>
      </c>
      <c r="AF87" s="25">
        <v>0</v>
      </c>
      <c r="AG87" s="25">
        <v>0</v>
      </c>
      <c r="AH87" s="25">
        <v>-226.63335615926886</v>
      </c>
      <c r="AI87" s="25">
        <v>-123.00035822944253</v>
      </c>
      <c r="AJ87" s="25">
        <v>101.71478104220158</v>
      </c>
      <c r="AK87" s="25">
        <v>0</v>
      </c>
      <c r="AL87" s="25">
        <v>0</v>
      </c>
      <c r="AM87" s="25">
        <v>0</v>
      </c>
      <c r="AN87" s="25">
        <v>0.18009896148029511</v>
      </c>
      <c r="AO87" s="25">
        <v>1677.046472430218</v>
      </c>
      <c r="AP87" s="25">
        <v>251.91721009486588</v>
      </c>
      <c r="AQ87" s="25">
        <v>25.283853935597026</v>
      </c>
      <c r="AR87" s="25">
        <v>0</v>
      </c>
      <c r="AS87" s="25">
        <v>0</v>
      </c>
      <c r="AT87" s="25">
        <v>226.63335615926886</v>
      </c>
      <c r="AU87" s="25">
        <v>937.09960178208837</v>
      </c>
      <c r="AV87" s="25">
        <v>151.0391659491757</v>
      </c>
      <c r="AW87" s="25">
        <v>151.0391659491757</v>
      </c>
      <c r="AX87" s="25">
        <v>0</v>
      </c>
      <c r="AY87" s="25">
        <v>0</v>
      </c>
      <c r="AZ87" s="25">
        <v>399.27372358023774</v>
      </c>
      <c r="BA87" s="25">
        <v>83.718984207234897</v>
      </c>
      <c r="BB87" s="25">
        <v>131.48114140541787</v>
      </c>
      <c r="BC87" s="25">
        <v>184.07359796758499</v>
      </c>
      <c r="BD87" s="25">
        <v>0</v>
      </c>
      <c r="BE87" s="25">
        <v>386.78671225267487</v>
      </c>
      <c r="BF87" s="25">
        <v>73.050686454801749</v>
      </c>
      <c r="BG87" s="25">
        <v>1.602277209707845</v>
      </c>
      <c r="BH87" s="25">
        <v>312.13374858816525</v>
      </c>
      <c r="BI87" s="25">
        <v>0</v>
      </c>
      <c r="BJ87" s="25">
        <v>1189.0168118769543</v>
      </c>
      <c r="BK87" s="25">
        <v>1462.2195991590613</v>
      </c>
      <c r="BL87" s="25">
        <v>7.2685102609575628E-2</v>
      </c>
      <c r="BM87" s="25">
        <v>6.5746740629648331E-2</v>
      </c>
    </row>
    <row r="88" spans="1:65" x14ac:dyDescent="0.35">
      <c r="A88" s="25" t="s">
        <v>10558</v>
      </c>
      <c r="B88" s="25" t="s">
        <v>10528</v>
      </c>
      <c r="C88" s="25" t="s">
        <v>10620</v>
      </c>
      <c r="D88" s="25" t="s">
        <v>9782</v>
      </c>
      <c r="E88" s="25" t="s">
        <v>10648</v>
      </c>
      <c r="F88" s="25">
        <v>96866</v>
      </c>
      <c r="G88" s="25">
        <v>0.8970991984690615</v>
      </c>
      <c r="H88" s="25">
        <v>160</v>
      </c>
      <c r="I88" s="68">
        <v>527.67567813118956</v>
      </c>
      <c r="J88" s="43">
        <v>0.87351484576106508</v>
      </c>
      <c r="K88" s="25">
        <v>35</v>
      </c>
      <c r="L88" s="25">
        <v>101.73874367180304</v>
      </c>
      <c r="M88" s="25">
        <v>17.514893740083224</v>
      </c>
      <c r="N88" s="25">
        <v>34.388276541382687</v>
      </c>
      <c r="O88" s="25">
        <v>6.4097856117927545</v>
      </c>
      <c r="P88" s="25">
        <v>13.314839779403641</v>
      </c>
      <c r="Q88" s="25">
        <v>14.663651150186295</v>
      </c>
      <c r="R88" s="25">
        <v>2.7424650541752689</v>
      </c>
      <c r="S88" s="25">
        <v>5.7467710430057641</v>
      </c>
      <c r="T88" s="25">
        <v>6.1744150530052604</v>
      </c>
      <c r="U88" s="25">
        <v>0</v>
      </c>
      <c r="V88" s="25">
        <v>0</v>
      </c>
      <c r="W88" s="25">
        <v>1043.9902486921826</v>
      </c>
      <c r="X88" s="25">
        <v>0</v>
      </c>
      <c r="Y88" s="25">
        <v>733.34849807869932</v>
      </c>
      <c r="Z88" s="25">
        <v>0</v>
      </c>
      <c r="AA88" s="25">
        <v>432.58</v>
      </c>
      <c r="AB88" s="25">
        <v>0.71</v>
      </c>
      <c r="AC88" s="25">
        <v>300.05849807869942</v>
      </c>
      <c r="AD88" s="25">
        <v>205.67281994750977</v>
      </c>
      <c r="AE88" s="25">
        <v>11.785321926716216</v>
      </c>
      <c r="AF88" s="25">
        <v>-19.423098183257213</v>
      </c>
      <c r="AG88" s="25">
        <v>-39.85612845677246</v>
      </c>
      <c r="AH88" s="25">
        <v>0</v>
      </c>
      <c r="AI88" s="25">
        <v>-101.46076874999997</v>
      </c>
      <c r="AJ88" s="25">
        <v>0</v>
      </c>
      <c r="AK88" s="25">
        <v>-37.360681434196444</v>
      </c>
      <c r="AL88" s="25">
        <v>0</v>
      </c>
      <c r="AM88" s="25">
        <v>-19.357465049999998</v>
      </c>
      <c r="AN88" s="25">
        <v>0.68544240961162795</v>
      </c>
      <c r="AO88" s="25">
        <v>527.67567813118956</v>
      </c>
      <c r="AP88" s="25">
        <v>0</v>
      </c>
      <c r="AQ88" s="25">
        <v>0</v>
      </c>
      <c r="AR88" s="25">
        <v>0</v>
      </c>
      <c r="AS88" s="25">
        <v>0</v>
      </c>
      <c r="AT88" s="25">
        <v>0</v>
      </c>
      <c r="AU88" s="25">
        <v>390.31821672582112</v>
      </c>
      <c r="AV88" s="25">
        <v>100.11218185342608</v>
      </c>
      <c r="AW88" s="25">
        <v>100.11218185342608</v>
      </c>
      <c r="AX88" s="25">
        <v>0</v>
      </c>
      <c r="AY88" s="25">
        <v>0</v>
      </c>
      <c r="AZ88" s="25">
        <v>236.23150880860379</v>
      </c>
      <c r="BA88" s="25">
        <v>77.861174682099431</v>
      </c>
      <c r="BB88" s="25">
        <v>65.987639219376817</v>
      </c>
      <c r="BC88" s="25">
        <v>92.382694907127529</v>
      </c>
      <c r="BD88" s="25">
        <v>0</v>
      </c>
      <c r="BE88" s="25">
        <v>53.974526063791238</v>
      </c>
      <c r="BF88" s="25">
        <v>9.3042150900357434</v>
      </c>
      <c r="BG88" s="25">
        <v>1.4901660226239126</v>
      </c>
      <c r="BH88" s="25">
        <v>43.180144951131581</v>
      </c>
      <c r="BI88" s="25">
        <v>0</v>
      </c>
      <c r="BJ88" s="25">
        <v>390.31821672582112</v>
      </c>
      <c r="BK88" s="25">
        <v>595.99103667333088</v>
      </c>
      <c r="BL88" s="25">
        <v>1.5361422574132126</v>
      </c>
      <c r="BM88" s="25">
        <v>0.87351484576106508</v>
      </c>
    </row>
    <row r="89" spans="1:65" x14ac:dyDescent="0.35">
      <c r="A89" s="25" t="s">
        <v>10558</v>
      </c>
      <c r="B89" s="25" t="s">
        <v>10528</v>
      </c>
      <c r="C89" s="25" t="s">
        <v>10531</v>
      </c>
      <c r="D89" s="25" t="s">
        <v>10541</v>
      </c>
      <c r="E89" s="25" t="s">
        <v>10649</v>
      </c>
      <c r="F89" s="25">
        <v>164168</v>
      </c>
      <c r="G89" s="25">
        <v>0.89713644492477818</v>
      </c>
      <c r="H89" s="25">
        <v>160</v>
      </c>
      <c r="I89" s="25">
        <v>594.62367963577503</v>
      </c>
      <c r="J89" s="42">
        <v>0.71505493952764299</v>
      </c>
      <c r="K89" s="25">
        <v>35</v>
      </c>
      <c r="L89" s="25">
        <v>174.86051658683908</v>
      </c>
      <c r="M89" s="25">
        <v>24.61493372098688</v>
      </c>
      <c r="N89" s="25">
        <v>58.28349447255794</v>
      </c>
      <c r="O89" s="25">
        <v>10.8637228104652</v>
      </c>
      <c r="P89" s="25">
        <v>22.566859079197805</v>
      </c>
      <c r="Q89" s="25">
        <v>24.852912582894945</v>
      </c>
      <c r="R89" s="25">
        <v>4.6481086841864965</v>
      </c>
      <c r="S89" s="25">
        <v>9.7400024661606643</v>
      </c>
      <c r="T89" s="25">
        <v>10.46480143254778</v>
      </c>
      <c r="U89" s="25">
        <v>0</v>
      </c>
      <c r="V89" s="25">
        <v>7077.6911213717576</v>
      </c>
      <c r="W89" s="25">
        <v>0</v>
      </c>
      <c r="X89" s="25">
        <v>0</v>
      </c>
      <c r="Y89" s="25">
        <v>755.57200301072783</v>
      </c>
      <c r="Z89" s="25">
        <v>0</v>
      </c>
      <c r="AA89" s="25">
        <v>446.36</v>
      </c>
      <c r="AB89" s="25">
        <v>0.71</v>
      </c>
      <c r="AC89" s="25">
        <v>308.50200301072783</v>
      </c>
      <c r="AD89" s="25">
        <v>160.94832337495279</v>
      </c>
      <c r="AE89" s="25">
        <v>-17.997766284219342</v>
      </c>
      <c r="AF89" s="25">
        <v>0</v>
      </c>
      <c r="AG89" s="25">
        <v>0</v>
      </c>
      <c r="AH89" s="25">
        <v>-22.132323290733552</v>
      </c>
      <c r="AI89" s="25">
        <v>-101.46076875</v>
      </c>
      <c r="AJ89" s="25">
        <v>0</v>
      </c>
      <c r="AK89" s="25">
        <v>0</v>
      </c>
      <c r="AL89" s="25">
        <v>0</v>
      </c>
      <c r="AM89" s="25">
        <v>-19.357465049999998</v>
      </c>
      <c r="AN89" s="25">
        <v>0.52170916818765678</v>
      </c>
      <c r="AO89" s="25">
        <v>594.62367963577503</v>
      </c>
      <c r="AP89" s="25">
        <v>40.130089574952891</v>
      </c>
      <c r="AQ89" s="25">
        <v>17.997766284219342</v>
      </c>
      <c r="AR89" s="25">
        <v>0</v>
      </c>
      <c r="AS89" s="25">
        <v>0</v>
      </c>
      <c r="AT89" s="25">
        <v>22.132323290733552</v>
      </c>
      <c r="AU89" s="25">
        <v>367.6121893444859</v>
      </c>
      <c r="AV89" s="25">
        <v>87.685035506325789</v>
      </c>
      <c r="AW89" s="25">
        <v>87.685035506325789</v>
      </c>
      <c r="AX89" s="25">
        <v>0</v>
      </c>
      <c r="AY89" s="25">
        <v>0</v>
      </c>
      <c r="AZ89" s="25">
        <v>231.00407555958748</v>
      </c>
      <c r="BA89" s="25">
        <v>77.861174682099431</v>
      </c>
      <c r="BB89" s="25">
        <v>63.809542032286686</v>
      </c>
      <c r="BC89" s="25">
        <v>89.33335884520136</v>
      </c>
      <c r="BD89" s="25">
        <v>0</v>
      </c>
      <c r="BE89" s="25">
        <v>48.923078278572632</v>
      </c>
      <c r="BF89" s="25">
        <v>9.3480823153388961</v>
      </c>
      <c r="BG89" s="25">
        <v>1.4901660226239126</v>
      </c>
      <c r="BH89" s="25">
        <v>38.084829940609822</v>
      </c>
      <c r="BI89" s="25">
        <v>0</v>
      </c>
      <c r="BJ89" s="25">
        <v>407.74227891943877</v>
      </c>
      <c r="BK89" s="25">
        <v>568.69060229439151</v>
      </c>
      <c r="BL89" s="25">
        <v>1.378236105873446</v>
      </c>
      <c r="BM89" s="25">
        <v>0.71505493952764299</v>
      </c>
    </row>
    <row r="90" spans="1:65" x14ac:dyDescent="0.35">
      <c r="A90" s="25" t="s">
        <v>10558</v>
      </c>
      <c r="B90" s="25" t="s">
        <v>10528</v>
      </c>
      <c r="C90" s="25" t="s">
        <v>10531</v>
      </c>
      <c r="D90" s="25" t="s">
        <v>10543</v>
      </c>
      <c r="E90" s="25" t="s">
        <v>10650</v>
      </c>
      <c r="F90" s="25">
        <v>164168</v>
      </c>
      <c r="G90" s="25">
        <v>0.89713644492477818</v>
      </c>
      <c r="H90" s="25">
        <v>160</v>
      </c>
      <c r="I90" s="25">
        <v>561.23988649937269</v>
      </c>
      <c r="J90" s="42">
        <v>0.75024580425168141</v>
      </c>
      <c r="K90" s="25">
        <v>35</v>
      </c>
      <c r="L90" s="25">
        <v>174.86051658683908</v>
      </c>
      <c r="M90" s="25">
        <v>24.61493372098688</v>
      </c>
      <c r="N90" s="25">
        <v>58.28349447255794</v>
      </c>
      <c r="O90" s="25">
        <v>10.8637228104652</v>
      </c>
      <c r="P90" s="25">
        <v>22.566859079197805</v>
      </c>
      <c r="Q90" s="25">
        <v>24.852912582894945</v>
      </c>
      <c r="R90" s="25">
        <v>4.6481086841864965</v>
      </c>
      <c r="S90" s="25">
        <v>9.7400024661606643</v>
      </c>
      <c r="T90" s="25">
        <v>10.46480143254778</v>
      </c>
      <c r="U90" s="25">
        <v>0</v>
      </c>
      <c r="V90" s="25">
        <v>0</v>
      </c>
      <c r="W90" s="25">
        <v>1769.4227803429394</v>
      </c>
      <c r="X90" s="25">
        <v>0</v>
      </c>
      <c r="Y90" s="25">
        <v>755.57200301072783</v>
      </c>
      <c r="Z90" s="25">
        <v>0</v>
      </c>
      <c r="AA90" s="25">
        <v>446.36</v>
      </c>
      <c r="AB90" s="25">
        <v>0.71</v>
      </c>
      <c r="AC90" s="25">
        <v>308.50200301072783</v>
      </c>
      <c r="AD90" s="25">
        <v>194.33211651135514</v>
      </c>
      <c r="AE90" s="25">
        <v>20.228826858744657</v>
      </c>
      <c r="AF90" s="25">
        <v>-11.459966113232309</v>
      </c>
      <c r="AG90" s="25">
        <v>-23.515809744140949</v>
      </c>
      <c r="AH90" s="25">
        <v>0</v>
      </c>
      <c r="AI90" s="25">
        <v>-101.46076875</v>
      </c>
      <c r="AJ90" s="25">
        <v>0</v>
      </c>
      <c r="AK90" s="25">
        <v>-58.766933712726726</v>
      </c>
      <c r="AL90" s="25">
        <v>0</v>
      </c>
      <c r="AM90" s="25">
        <v>-19.357465049999998</v>
      </c>
      <c r="AN90" s="25">
        <v>0.62992173345661373</v>
      </c>
      <c r="AO90" s="25">
        <v>561.23988649937269</v>
      </c>
      <c r="AP90" s="25">
        <v>0</v>
      </c>
      <c r="AQ90" s="25">
        <v>0</v>
      </c>
      <c r="AR90" s="25">
        <v>0</v>
      </c>
      <c r="AS90" s="25">
        <v>0</v>
      </c>
      <c r="AT90" s="25">
        <v>0</v>
      </c>
      <c r="AU90" s="25">
        <v>370.23775652421693</v>
      </c>
      <c r="AV90" s="25">
        <v>87.685035506325789</v>
      </c>
      <c r="AW90" s="25">
        <v>87.685035506325789</v>
      </c>
      <c r="AX90" s="25">
        <v>0</v>
      </c>
      <c r="AY90" s="25">
        <v>0</v>
      </c>
      <c r="AZ90" s="25">
        <v>231.00407555958748</v>
      </c>
      <c r="BA90" s="25">
        <v>77.861174682099431</v>
      </c>
      <c r="BB90" s="25">
        <v>63.809542032286686</v>
      </c>
      <c r="BC90" s="25">
        <v>89.33335884520136</v>
      </c>
      <c r="BD90" s="25">
        <v>0</v>
      </c>
      <c r="BE90" s="25">
        <v>51.548645458303696</v>
      </c>
      <c r="BF90" s="25">
        <v>6.4097356297025598</v>
      </c>
      <c r="BG90" s="25">
        <v>1.4901660226239126</v>
      </c>
      <c r="BH90" s="25">
        <v>43.648743805977226</v>
      </c>
      <c r="BI90" s="25">
        <v>0</v>
      </c>
      <c r="BJ90" s="25">
        <v>370.23775652421693</v>
      </c>
      <c r="BK90" s="25">
        <v>564.56987303557207</v>
      </c>
      <c r="BL90" s="25">
        <v>1.3648788854385561</v>
      </c>
      <c r="BM90" s="25">
        <v>0.75024580425168141</v>
      </c>
    </row>
    <row r="91" spans="1:65" x14ac:dyDescent="0.35">
      <c r="A91" s="25" t="s">
        <v>10558</v>
      </c>
      <c r="B91" s="25" t="s">
        <v>10528</v>
      </c>
      <c r="C91" s="25" t="s">
        <v>10531</v>
      </c>
      <c r="D91" s="25" t="s">
        <v>10545</v>
      </c>
      <c r="E91" s="25" t="s">
        <v>10651</v>
      </c>
      <c r="F91" s="25">
        <v>164168</v>
      </c>
      <c r="G91" s="25">
        <v>0.89713644492477818</v>
      </c>
      <c r="H91" s="25">
        <v>160</v>
      </c>
      <c r="I91" s="25">
        <v>571.53701026290514</v>
      </c>
      <c r="J91" s="42">
        <v>0.71674164440467636</v>
      </c>
      <c r="K91" s="25">
        <v>35</v>
      </c>
      <c r="L91" s="25">
        <v>174.86051658683908</v>
      </c>
      <c r="M91" s="25">
        <v>24.61493372098688</v>
      </c>
      <c r="N91" s="25">
        <v>58.28349447255794</v>
      </c>
      <c r="O91" s="25">
        <v>10.8637228104652</v>
      </c>
      <c r="P91" s="25">
        <v>22.566859079197805</v>
      </c>
      <c r="Q91" s="25">
        <v>24.852912582894945</v>
      </c>
      <c r="R91" s="25">
        <v>4.6481086841864965</v>
      </c>
      <c r="S91" s="25">
        <v>9.7400024661606643</v>
      </c>
      <c r="T91" s="25">
        <v>10.46480143254778</v>
      </c>
      <c r="U91" s="25">
        <v>0</v>
      </c>
      <c r="V91" s="25">
        <v>0</v>
      </c>
      <c r="W91" s="25">
        <v>0</v>
      </c>
      <c r="X91" s="25">
        <v>1769422.7803429393</v>
      </c>
      <c r="Y91" s="25">
        <v>755.57200301072783</v>
      </c>
      <c r="Z91" s="25">
        <v>0</v>
      </c>
      <c r="AA91" s="25">
        <v>446.36</v>
      </c>
      <c r="AB91" s="25">
        <v>0.71</v>
      </c>
      <c r="AC91" s="25">
        <v>308.50200301072783</v>
      </c>
      <c r="AD91" s="25">
        <v>184.03499274782268</v>
      </c>
      <c r="AE91" s="25">
        <v>20.228826858744657</v>
      </c>
      <c r="AF91" s="25">
        <v>0</v>
      </c>
      <c r="AG91" s="25">
        <v>0</v>
      </c>
      <c r="AH91" s="25">
        <v>0</v>
      </c>
      <c r="AI91" s="25">
        <v>-101.46076875</v>
      </c>
      <c r="AJ91" s="25">
        <v>0</v>
      </c>
      <c r="AK91" s="25">
        <v>-83.445585806567578</v>
      </c>
      <c r="AL91" s="25">
        <v>0</v>
      </c>
      <c r="AM91" s="25">
        <v>-19.357465049999998</v>
      </c>
      <c r="AN91" s="25">
        <v>0.59654391528026174</v>
      </c>
      <c r="AO91" s="25">
        <v>571.53701026290514</v>
      </c>
      <c r="AP91" s="25">
        <v>0</v>
      </c>
      <c r="AQ91" s="25">
        <v>0</v>
      </c>
      <c r="AR91" s="25">
        <v>0</v>
      </c>
      <c r="AS91" s="25">
        <v>0</v>
      </c>
      <c r="AT91" s="25">
        <v>0</v>
      </c>
      <c r="AU91" s="25">
        <v>369.11138683687216</v>
      </c>
      <c r="AV91" s="25">
        <v>87.685035506325789</v>
      </c>
      <c r="AW91" s="25">
        <v>87.685035506325789</v>
      </c>
      <c r="AX91" s="25">
        <v>0</v>
      </c>
      <c r="AY91" s="25">
        <v>0</v>
      </c>
      <c r="AZ91" s="25">
        <v>231.00407555958748</v>
      </c>
      <c r="BA91" s="25">
        <v>77.861174682099431</v>
      </c>
      <c r="BB91" s="25">
        <v>63.809542032286686</v>
      </c>
      <c r="BC91" s="25">
        <v>89.33335884520136</v>
      </c>
      <c r="BD91" s="25">
        <v>0</v>
      </c>
      <c r="BE91" s="25">
        <v>50.422275770958898</v>
      </c>
      <c r="BF91" s="25">
        <v>5.1758030250105165</v>
      </c>
      <c r="BG91" s="25">
        <v>1.4901660226239126</v>
      </c>
      <c r="BH91" s="25">
        <v>43.756306723324471</v>
      </c>
      <c r="BI91" s="25">
        <v>0</v>
      </c>
      <c r="BJ91" s="25">
        <v>369.11138683687216</v>
      </c>
      <c r="BK91" s="25">
        <v>553.14637958469484</v>
      </c>
      <c r="BL91" s="25">
        <v>1.3278499736668552</v>
      </c>
      <c r="BM91" s="25">
        <v>0.71674164440467636</v>
      </c>
    </row>
    <row r="92" spans="1:65" x14ac:dyDescent="0.35">
      <c r="A92" s="25" t="s">
        <v>10558</v>
      </c>
      <c r="B92" s="25" t="s">
        <v>10528</v>
      </c>
      <c r="C92" s="25" t="s">
        <v>10531</v>
      </c>
      <c r="D92" s="25" t="s">
        <v>10547</v>
      </c>
      <c r="E92" s="25" t="s">
        <v>10652</v>
      </c>
      <c r="F92" s="25">
        <v>164168</v>
      </c>
      <c r="G92" s="25">
        <v>0.89713644492477818</v>
      </c>
      <c r="H92" s="25">
        <v>160</v>
      </c>
      <c r="I92" s="25">
        <v>615.36115389361498</v>
      </c>
      <c r="J92" s="42">
        <v>0.5049724873812057</v>
      </c>
      <c r="K92" s="25">
        <v>35</v>
      </c>
      <c r="L92" s="25">
        <v>128.69352830786349</v>
      </c>
      <c r="M92" s="25">
        <v>21.036289191439192</v>
      </c>
      <c r="N92" s="25">
        <v>58.28349447255794</v>
      </c>
      <c r="O92" s="25">
        <v>8.1899966432838411</v>
      </c>
      <c r="P92" s="25">
        <v>23.521761281762579</v>
      </c>
      <c r="Q92" s="25">
        <v>26.571736547511531</v>
      </c>
      <c r="R92" s="25">
        <v>4.6481086841864965</v>
      </c>
      <c r="S92" s="25">
        <v>11.458826430777256</v>
      </c>
      <c r="T92" s="25">
        <v>10.46480143254778</v>
      </c>
      <c r="U92" s="25">
        <v>0</v>
      </c>
      <c r="V92" s="25">
        <v>0</v>
      </c>
      <c r="W92" s="25">
        <v>0</v>
      </c>
      <c r="X92" s="25">
        <v>0</v>
      </c>
      <c r="Y92" s="25">
        <v>718.92893506200744</v>
      </c>
      <c r="Z92" s="25">
        <v>0</v>
      </c>
      <c r="AA92" s="25">
        <v>446.36</v>
      </c>
      <c r="AB92" s="25">
        <v>0.71</v>
      </c>
      <c r="AC92" s="25">
        <v>271.8589350620075</v>
      </c>
      <c r="AD92" s="25">
        <v>103.56778116839246</v>
      </c>
      <c r="AE92" s="25">
        <v>17.250452631607413</v>
      </c>
      <c r="AF92" s="25">
        <v>0</v>
      </c>
      <c r="AG92" s="25">
        <v>0</v>
      </c>
      <c r="AH92" s="25">
        <v>0</v>
      </c>
      <c r="AI92" s="25">
        <v>-101.46076875</v>
      </c>
      <c r="AJ92" s="25">
        <v>0</v>
      </c>
      <c r="AK92" s="25">
        <v>0</v>
      </c>
      <c r="AL92" s="25">
        <v>0</v>
      </c>
      <c r="AM92" s="25">
        <v>-19.357465049999998</v>
      </c>
      <c r="AN92" s="25">
        <v>0.38096147601244001</v>
      </c>
      <c r="AO92" s="25">
        <v>615.36115389361498</v>
      </c>
      <c r="AP92" s="25">
        <v>0</v>
      </c>
      <c r="AQ92" s="25">
        <v>0</v>
      </c>
      <c r="AR92" s="25">
        <v>0</v>
      </c>
      <c r="AS92" s="25">
        <v>0</v>
      </c>
      <c r="AT92" s="25">
        <v>0</v>
      </c>
      <c r="AU92" s="25">
        <v>314.03160641304271</v>
      </c>
      <c r="AV92" s="25">
        <v>84.290235234355777</v>
      </c>
      <c r="AW92" s="25">
        <v>84.290235234355777</v>
      </c>
      <c r="AX92" s="25">
        <v>0</v>
      </c>
      <c r="AY92" s="25">
        <v>0</v>
      </c>
      <c r="AZ92" s="25">
        <v>187.34012435302529</v>
      </c>
      <c r="BA92" s="25">
        <v>77.861174682099431</v>
      </c>
      <c r="BB92" s="25">
        <v>45.616229029552443</v>
      </c>
      <c r="BC92" s="25">
        <v>63.862720641373414</v>
      </c>
      <c r="BD92" s="25">
        <v>0</v>
      </c>
      <c r="BE92" s="25">
        <v>42.401246825661616</v>
      </c>
      <c r="BF92" s="25">
        <v>7.7624863316685202</v>
      </c>
      <c r="BG92" s="25">
        <v>1.4901660226239126</v>
      </c>
      <c r="BH92" s="25">
        <v>33.148594471369179</v>
      </c>
      <c r="BI92" s="25">
        <v>0</v>
      </c>
      <c r="BJ92" s="25">
        <v>314.03160641304271</v>
      </c>
      <c r="BK92" s="25">
        <v>417.59938758143517</v>
      </c>
      <c r="BL92" s="25">
        <v>1.1430209290290636</v>
      </c>
      <c r="BM92" s="25">
        <v>0.5049724873812057</v>
      </c>
    </row>
    <row r="93" spans="1:65" x14ac:dyDescent="0.35">
      <c r="A93" s="25" t="s">
        <v>10558</v>
      </c>
      <c r="B93" s="25" t="s">
        <v>10528</v>
      </c>
      <c r="C93" s="25" t="s">
        <v>10531</v>
      </c>
      <c r="D93" s="25" t="s">
        <v>10549</v>
      </c>
      <c r="E93" s="25" t="s">
        <v>10653</v>
      </c>
      <c r="F93" s="25">
        <v>164168</v>
      </c>
      <c r="G93" s="25">
        <v>0.89713644492477818</v>
      </c>
      <c r="H93" s="25">
        <v>160</v>
      </c>
      <c r="I93" s="25">
        <v>651.23687137256297</v>
      </c>
      <c r="J93" s="42">
        <v>0.4242608771691293</v>
      </c>
      <c r="K93" s="25">
        <v>35</v>
      </c>
      <c r="L93" s="25">
        <v>106.33545259127632</v>
      </c>
      <c r="M93" s="25">
        <v>18.171596773361365</v>
      </c>
      <c r="N93" s="25">
        <v>58.28349447255794</v>
      </c>
      <c r="O93" s="25">
        <v>13.061185402564055</v>
      </c>
      <c r="P93" s="25">
        <v>20.388732036390223</v>
      </c>
      <c r="Q93" s="25">
        <v>24.833577033603675</v>
      </c>
      <c r="R93" s="25">
        <v>4.6481086841864965</v>
      </c>
      <c r="S93" s="25">
        <v>0</v>
      </c>
      <c r="T93" s="25">
        <v>20.185468349417174</v>
      </c>
      <c r="U93" s="25">
        <v>0</v>
      </c>
      <c r="V93" s="25">
        <v>0</v>
      </c>
      <c r="W93" s="25">
        <v>0</v>
      </c>
      <c r="X93" s="25">
        <v>0</v>
      </c>
      <c r="Y93" s="25">
        <v>777.97986027933825</v>
      </c>
      <c r="Z93" s="25">
        <v>0</v>
      </c>
      <c r="AA93" s="25">
        <v>446.36</v>
      </c>
      <c r="AB93" s="25">
        <v>0.71</v>
      </c>
      <c r="AC93" s="25">
        <v>330.90986027933826</v>
      </c>
      <c r="AD93" s="25">
        <v>126.74298890677528</v>
      </c>
      <c r="AE93" s="25">
        <v>12.056233000724813</v>
      </c>
      <c r="AF93" s="25">
        <v>0</v>
      </c>
      <c r="AG93" s="25">
        <v>0</v>
      </c>
      <c r="AH93" s="25">
        <v>0</v>
      </c>
      <c r="AI93" s="25">
        <v>-101.46076875</v>
      </c>
      <c r="AJ93" s="25">
        <v>0</v>
      </c>
      <c r="AK93" s="25">
        <v>0</v>
      </c>
      <c r="AL93" s="25">
        <v>0</v>
      </c>
      <c r="AM93" s="25">
        <v>-37.338453157500005</v>
      </c>
      <c r="AN93" s="25">
        <v>0.38301363640172259</v>
      </c>
      <c r="AO93" s="25">
        <v>651.23687137256297</v>
      </c>
      <c r="AP93" s="25">
        <v>0</v>
      </c>
      <c r="AQ93" s="25">
        <v>0</v>
      </c>
      <c r="AR93" s="25">
        <v>0</v>
      </c>
      <c r="AS93" s="25">
        <v>0</v>
      </c>
      <c r="AT93" s="25">
        <v>0</v>
      </c>
      <c r="AU93" s="25">
        <v>315.46119766596604</v>
      </c>
      <c r="AV93" s="25">
        <v>95.862927212716585</v>
      </c>
      <c r="AW93" s="25">
        <v>95.862927212716585</v>
      </c>
      <c r="AX93" s="25">
        <v>0</v>
      </c>
      <c r="AY93" s="25">
        <v>0</v>
      </c>
      <c r="AZ93" s="25">
        <v>168.45523430428145</v>
      </c>
      <c r="BA93" s="25">
        <v>77.861174682099431</v>
      </c>
      <c r="BB93" s="25">
        <v>37.747524842575835</v>
      </c>
      <c r="BC93" s="25">
        <v>52.846534779606174</v>
      </c>
      <c r="BD93" s="25">
        <v>0</v>
      </c>
      <c r="BE93" s="25">
        <v>51.143036148968022</v>
      </c>
      <c r="BF93" s="25">
        <v>9.7166271349875899</v>
      </c>
      <c r="BG93" s="25">
        <v>1.4901660226239126</v>
      </c>
      <c r="BH93" s="25">
        <v>39.936242991356522</v>
      </c>
      <c r="BI93" s="25">
        <v>0</v>
      </c>
      <c r="BJ93" s="25">
        <v>315.46119766596604</v>
      </c>
      <c r="BK93" s="25">
        <v>442.20418657274132</v>
      </c>
      <c r="BL93" s="25">
        <v>0.83495344037245844</v>
      </c>
      <c r="BM93" s="25">
        <v>0.4242608771691293</v>
      </c>
    </row>
    <row r="94" spans="1:65" x14ac:dyDescent="0.35">
      <c r="A94" s="25" t="s">
        <v>10558</v>
      </c>
      <c r="B94" s="25" t="s">
        <v>10528</v>
      </c>
      <c r="C94" s="25" t="s">
        <v>10531</v>
      </c>
      <c r="D94" s="25" t="s">
        <v>10551</v>
      </c>
      <c r="E94" s="25" t="s">
        <v>10654</v>
      </c>
      <c r="F94" s="25">
        <v>164168</v>
      </c>
      <c r="G94" s="25">
        <v>0.89713644492477818</v>
      </c>
      <c r="H94" s="25">
        <v>160</v>
      </c>
      <c r="I94" s="25">
        <v>682.08112992236863</v>
      </c>
      <c r="J94" s="42">
        <v>0.9333927173568336</v>
      </c>
      <c r="K94" s="25">
        <v>35</v>
      </c>
      <c r="L94" s="25">
        <v>101.81233068630803</v>
      </c>
      <c r="M94" s="25">
        <v>17.540831394168674</v>
      </c>
      <c r="N94" s="25">
        <v>58.28349447255794</v>
      </c>
      <c r="O94" s="25">
        <v>42.593563407983829</v>
      </c>
      <c r="P94" s="25">
        <v>10.727077157674287</v>
      </c>
      <c r="Q94" s="25">
        <v>4.9628539068998272</v>
      </c>
      <c r="R94" s="25">
        <v>4.9628539068998272</v>
      </c>
      <c r="S94" s="25">
        <v>0</v>
      </c>
      <c r="T94" s="25">
        <v>0</v>
      </c>
      <c r="U94" s="25">
        <v>36955.752036074671</v>
      </c>
      <c r="V94" s="25">
        <v>0</v>
      </c>
      <c r="W94" s="25">
        <v>0</v>
      </c>
      <c r="X94" s="25">
        <v>0</v>
      </c>
      <c r="Y94" s="25">
        <v>1066.4178740661141</v>
      </c>
      <c r="Z94" s="25">
        <v>0</v>
      </c>
      <c r="AA94" s="25">
        <v>446.36</v>
      </c>
      <c r="AB94" s="25">
        <v>0.71</v>
      </c>
      <c r="AC94" s="25">
        <v>619.34787406611417</v>
      </c>
      <c r="AD94" s="25">
        <v>384.33674414374548</v>
      </c>
      <c r="AE94" s="25">
        <v>-12.098875297459617</v>
      </c>
      <c r="AF94" s="25">
        <v>0</v>
      </c>
      <c r="AG94" s="25">
        <v>0</v>
      </c>
      <c r="AH94" s="25">
        <v>-213.19198502568702</v>
      </c>
      <c r="AI94" s="25">
        <v>-123.00035822944253</v>
      </c>
      <c r="AJ94" s="25">
        <v>-36.045525591156192</v>
      </c>
      <c r="AK94" s="25">
        <v>0</v>
      </c>
      <c r="AL94" s="25">
        <v>0</v>
      </c>
      <c r="AM94" s="25">
        <v>0</v>
      </c>
      <c r="AN94" s="25">
        <v>0.62055067957287968</v>
      </c>
      <c r="AO94" s="25">
        <v>682.08112992236863</v>
      </c>
      <c r="AP94" s="25">
        <v>225.29086032314663</v>
      </c>
      <c r="AQ94" s="25">
        <v>12.098875297459617</v>
      </c>
      <c r="AR94" s="25">
        <v>0</v>
      </c>
      <c r="AS94" s="25">
        <v>0</v>
      </c>
      <c r="AT94" s="25">
        <v>213.19198502568702</v>
      </c>
      <c r="AU94" s="25">
        <v>481.36982891528112</v>
      </c>
      <c r="AV94" s="25">
        <v>138.83108271198034</v>
      </c>
      <c r="AW94" s="25">
        <v>138.83108271198034</v>
      </c>
      <c r="AX94" s="25">
        <v>0</v>
      </c>
      <c r="AY94" s="25">
        <v>0</v>
      </c>
      <c r="AZ94" s="25">
        <v>171.96135108314573</v>
      </c>
      <c r="BA94" s="25">
        <v>83.718984207234911</v>
      </c>
      <c r="BB94" s="25">
        <v>36.767652864962841</v>
      </c>
      <c r="BC94" s="25">
        <v>51.474714010947977</v>
      </c>
      <c r="BD94" s="25">
        <v>0</v>
      </c>
      <c r="BE94" s="25">
        <v>170.5773951201551</v>
      </c>
      <c r="BF94" s="25">
        <v>21.640044266119325</v>
      </c>
      <c r="BG94" s="25">
        <v>1.6022772097078453</v>
      </c>
      <c r="BH94" s="25">
        <v>147.33507364432793</v>
      </c>
      <c r="BI94" s="25">
        <v>0</v>
      </c>
      <c r="BJ94" s="25">
        <v>706.66068923842772</v>
      </c>
      <c r="BK94" s="25">
        <v>1090.9974333821733</v>
      </c>
      <c r="BL94" s="25">
        <v>1.0279353267758178</v>
      </c>
      <c r="BM94" s="25">
        <v>0.9333927173568336</v>
      </c>
    </row>
    <row r="95" spans="1:65" x14ac:dyDescent="0.35">
      <c r="A95" s="25" t="s">
        <v>10558</v>
      </c>
      <c r="B95" s="25" t="s">
        <v>10528</v>
      </c>
      <c r="C95" s="25" t="s">
        <v>10531</v>
      </c>
      <c r="D95" s="25" t="s">
        <v>10553</v>
      </c>
      <c r="E95" s="25" t="s">
        <v>10655</v>
      </c>
      <c r="F95" s="25">
        <v>164168</v>
      </c>
      <c r="G95" s="25">
        <v>0.89713644492477818</v>
      </c>
      <c r="H95" s="25">
        <v>160</v>
      </c>
      <c r="I95" s="25">
        <v>1635.9420539059897</v>
      </c>
      <c r="J95" s="42">
        <v>4.2803762519858957E-2</v>
      </c>
      <c r="K95" s="25">
        <v>35</v>
      </c>
      <c r="L95" s="25">
        <v>154.69847488042797</v>
      </c>
      <c r="M95" s="25">
        <v>28.720095969999253</v>
      </c>
      <c r="N95" s="25">
        <v>58.28349447255794</v>
      </c>
      <c r="O95" s="25">
        <v>42.593563407983829</v>
      </c>
      <c r="P95" s="25">
        <v>10.727077157674287</v>
      </c>
      <c r="Q95" s="25">
        <v>4.9628539068998272</v>
      </c>
      <c r="R95" s="25">
        <v>4.9628539068998272</v>
      </c>
      <c r="S95" s="25">
        <v>0</v>
      </c>
      <c r="T95" s="25">
        <v>0</v>
      </c>
      <c r="U95" s="25">
        <v>36955.752036074671</v>
      </c>
      <c r="V95" s="25">
        <v>0</v>
      </c>
      <c r="W95" s="25">
        <v>0</v>
      </c>
      <c r="X95" s="25">
        <v>0</v>
      </c>
      <c r="Y95" s="25">
        <v>1972.9911944322323</v>
      </c>
      <c r="Z95" s="25">
        <v>0</v>
      </c>
      <c r="AA95" s="25">
        <v>446.36</v>
      </c>
      <c r="AB95" s="25">
        <v>0.71</v>
      </c>
      <c r="AC95" s="25">
        <v>1525.9211944322324</v>
      </c>
      <c r="AD95" s="25">
        <v>337.04914052624258</v>
      </c>
      <c r="AE95" s="25">
        <v>-34.245788655504313</v>
      </c>
      <c r="AF95" s="25">
        <v>0</v>
      </c>
      <c r="AG95" s="25">
        <v>0</v>
      </c>
      <c r="AH95" s="25">
        <v>-177.42200413042897</v>
      </c>
      <c r="AI95" s="25">
        <v>-123.00035822944253</v>
      </c>
      <c r="AJ95" s="25">
        <v>-2.3809895108668164</v>
      </c>
      <c r="AK95" s="25">
        <v>0</v>
      </c>
      <c r="AL95" s="25">
        <v>0</v>
      </c>
      <c r="AM95" s="25">
        <v>0</v>
      </c>
      <c r="AN95" s="25">
        <v>0.22088240320408714</v>
      </c>
      <c r="AO95" s="25">
        <v>1635.9420539059897</v>
      </c>
      <c r="AP95" s="25">
        <v>211.66779278593327</v>
      </c>
      <c r="AQ95" s="25">
        <v>34.245788655504313</v>
      </c>
      <c r="AR95" s="25">
        <v>0</v>
      </c>
      <c r="AS95" s="25">
        <v>0</v>
      </c>
      <c r="AT95" s="25">
        <v>177.42200413042897</v>
      </c>
      <c r="AU95" s="25">
        <v>882.22873629169874</v>
      </c>
      <c r="AV95" s="25">
        <v>138.83108271198034</v>
      </c>
      <c r="AW95" s="25">
        <v>138.83108271198034</v>
      </c>
      <c r="AX95" s="25">
        <v>0</v>
      </c>
      <c r="AY95" s="25">
        <v>0</v>
      </c>
      <c r="AZ95" s="25">
        <v>275.6962895526749</v>
      </c>
      <c r="BA95" s="25">
        <v>83.718984207234911</v>
      </c>
      <c r="BB95" s="25">
        <v>79.990543893933335</v>
      </c>
      <c r="BC95" s="25">
        <v>111.98676145150667</v>
      </c>
      <c r="BD95" s="25">
        <v>0</v>
      </c>
      <c r="BE95" s="25">
        <v>467.7013640270435</v>
      </c>
      <c r="BF95" s="25">
        <v>65.886253786149354</v>
      </c>
      <c r="BG95" s="25">
        <v>1.6022772097078453</v>
      </c>
      <c r="BH95" s="25">
        <v>400.21283303118628</v>
      </c>
      <c r="BI95" s="25">
        <v>0</v>
      </c>
      <c r="BJ95" s="25">
        <v>1093.8965290776321</v>
      </c>
      <c r="BK95" s="25">
        <v>1430.9456696038746</v>
      </c>
      <c r="BL95" s="25">
        <v>4.5889968254682459E-2</v>
      </c>
      <c r="BM95" s="25">
        <v>4.2803762519858957E-2</v>
      </c>
    </row>
    <row r="96" spans="1:65" x14ac:dyDescent="0.35">
      <c r="A96" s="25" t="s">
        <v>10558</v>
      </c>
      <c r="B96" s="25" t="s">
        <v>10528</v>
      </c>
      <c r="C96" s="25" t="s">
        <v>10629</v>
      </c>
      <c r="D96" s="25" t="s">
        <v>9782</v>
      </c>
      <c r="E96" s="25" t="s">
        <v>10656</v>
      </c>
      <c r="F96" s="25">
        <v>164168</v>
      </c>
      <c r="G96" s="25">
        <v>0.89713644492477818</v>
      </c>
      <c r="H96" s="25">
        <v>160</v>
      </c>
      <c r="I96" s="68">
        <v>561.23988649937269</v>
      </c>
      <c r="J96" s="43">
        <v>0.75024580425168141</v>
      </c>
      <c r="K96" s="25">
        <v>35</v>
      </c>
      <c r="L96" s="25">
        <v>174.86051658683908</v>
      </c>
      <c r="M96" s="25">
        <v>24.61493372098688</v>
      </c>
      <c r="N96" s="25">
        <v>58.28349447255794</v>
      </c>
      <c r="O96" s="25">
        <v>10.8637228104652</v>
      </c>
      <c r="P96" s="25">
        <v>22.566859079197805</v>
      </c>
      <c r="Q96" s="25">
        <v>24.852912582894945</v>
      </c>
      <c r="R96" s="25">
        <v>4.6481086841864965</v>
      </c>
      <c r="S96" s="25">
        <v>9.7400024661606643</v>
      </c>
      <c r="T96" s="25">
        <v>10.46480143254778</v>
      </c>
      <c r="U96" s="25">
        <v>0</v>
      </c>
      <c r="V96" s="25">
        <v>0</v>
      </c>
      <c r="W96" s="25">
        <v>1769.4227803429394</v>
      </c>
      <c r="X96" s="25">
        <v>0</v>
      </c>
      <c r="Y96" s="25">
        <v>755.57200301072783</v>
      </c>
      <c r="Z96" s="25">
        <v>0</v>
      </c>
      <c r="AA96" s="25">
        <v>446.36</v>
      </c>
      <c r="AB96" s="25">
        <v>0.71</v>
      </c>
      <c r="AC96" s="25">
        <v>308.50200301072783</v>
      </c>
      <c r="AD96" s="25">
        <v>194.33211651135514</v>
      </c>
      <c r="AE96" s="25">
        <v>20.228826858744657</v>
      </c>
      <c r="AF96" s="25">
        <v>-11.459966113232309</v>
      </c>
      <c r="AG96" s="25">
        <v>-23.515809744140949</v>
      </c>
      <c r="AH96" s="25">
        <v>0</v>
      </c>
      <c r="AI96" s="25">
        <v>-101.46076875</v>
      </c>
      <c r="AJ96" s="25">
        <v>0</v>
      </c>
      <c r="AK96" s="25">
        <v>-58.766933712726726</v>
      </c>
      <c r="AL96" s="25">
        <v>0</v>
      </c>
      <c r="AM96" s="25">
        <v>-19.357465049999998</v>
      </c>
      <c r="AN96" s="25">
        <v>0.62992173345661373</v>
      </c>
      <c r="AO96" s="25">
        <v>561.23988649937269</v>
      </c>
      <c r="AP96" s="25">
        <v>0</v>
      </c>
      <c r="AQ96" s="25">
        <v>0</v>
      </c>
      <c r="AR96" s="25">
        <v>0</v>
      </c>
      <c r="AS96" s="25">
        <v>0</v>
      </c>
      <c r="AT96" s="25">
        <v>0</v>
      </c>
      <c r="AU96" s="25">
        <v>370.23775652421693</v>
      </c>
      <c r="AV96" s="25">
        <v>87.685035506325789</v>
      </c>
      <c r="AW96" s="25">
        <v>87.685035506325789</v>
      </c>
      <c r="AX96" s="25">
        <v>0</v>
      </c>
      <c r="AY96" s="25">
        <v>0</v>
      </c>
      <c r="AZ96" s="25">
        <v>231.00407555958748</v>
      </c>
      <c r="BA96" s="25">
        <v>77.861174682099431</v>
      </c>
      <c r="BB96" s="25">
        <v>63.809542032286686</v>
      </c>
      <c r="BC96" s="25">
        <v>89.33335884520136</v>
      </c>
      <c r="BD96" s="25">
        <v>0</v>
      </c>
      <c r="BE96" s="25">
        <v>51.548645458303696</v>
      </c>
      <c r="BF96" s="25">
        <v>6.4097356297025598</v>
      </c>
      <c r="BG96" s="25">
        <v>1.4901660226239126</v>
      </c>
      <c r="BH96" s="25">
        <v>43.648743805977226</v>
      </c>
      <c r="BI96" s="25">
        <v>0</v>
      </c>
      <c r="BJ96" s="25">
        <v>370.23775652421693</v>
      </c>
      <c r="BK96" s="25">
        <v>564.56987303557207</v>
      </c>
      <c r="BL96" s="25">
        <v>1.3648788854385561</v>
      </c>
      <c r="BM96" s="25">
        <v>0.75024580425168141</v>
      </c>
    </row>
    <row r="97" spans="1:65" x14ac:dyDescent="0.35">
      <c r="A97" s="25" t="s">
        <v>10558</v>
      </c>
      <c r="B97" s="25" t="s">
        <v>10528</v>
      </c>
      <c r="C97" s="25" t="s">
        <v>10533</v>
      </c>
      <c r="D97" s="25" t="s">
        <v>10541</v>
      </c>
      <c r="E97" s="25" t="s">
        <v>10657</v>
      </c>
      <c r="F97" s="25">
        <v>398287</v>
      </c>
      <c r="G97" s="25">
        <v>0.89712357554790034</v>
      </c>
      <c r="H97" s="25">
        <v>160</v>
      </c>
      <c r="I97" s="25">
        <v>421.00018526040714</v>
      </c>
      <c r="J97" s="42">
        <v>0.77617470576541203</v>
      </c>
      <c r="K97" s="25">
        <v>35</v>
      </c>
      <c r="L97" s="25">
        <v>275.27804708701854</v>
      </c>
      <c r="M97" s="25">
        <v>34.129797116470336</v>
      </c>
      <c r="N97" s="25">
        <v>141.3992079191755</v>
      </c>
      <c r="O97" s="25">
        <v>26.356034660490756</v>
      </c>
      <c r="P97" s="25">
        <v>54.748536063235477</v>
      </c>
      <c r="Q97" s="25">
        <v>60.29463719544929</v>
      </c>
      <c r="R97" s="25">
        <v>11.276586831554246</v>
      </c>
      <c r="S97" s="25">
        <v>23.62982258200708</v>
      </c>
      <c r="T97" s="25">
        <v>25.388227781887974</v>
      </c>
      <c r="U97" s="25">
        <v>0</v>
      </c>
      <c r="V97" s="25">
        <v>17170.897653189826</v>
      </c>
      <c r="W97" s="25">
        <v>0</v>
      </c>
      <c r="X97" s="25">
        <v>0</v>
      </c>
      <c r="Y97" s="25">
        <v>581.98506895248397</v>
      </c>
      <c r="Z97" s="25">
        <v>0</v>
      </c>
      <c r="AA97" s="25">
        <v>273.43</v>
      </c>
      <c r="AB97" s="25">
        <v>0.71</v>
      </c>
      <c r="AC97" s="25">
        <v>307.84506895248404</v>
      </c>
      <c r="AD97" s="25">
        <v>160.98488369207683</v>
      </c>
      <c r="AE97" s="25">
        <v>-17.413286238639984</v>
      </c>
      <c r="AF97" s="25">
        <v>0</v>
      </c>
      <c r="AG97" s="25">
        <v>0</v>
      </c>
      <c r="AH97" s="25">
        <v>-22.753363653436974</v>
      </c>
      <c r="AI97" s="25">
        <v>-101.46076874999999</v>
      </c>
      <c r="AJ97" s="25">
        <v>0</v>
      </c>
      <c r="AK97" s="25">
        <v>0</v>
      </c>
      <c r="AL97" s="25">
        <v>0</v>
      </c>
      <c r="AM97" s="25">
        <v>-19.357465050000012</v>
      </c>
      <c r="AN97" s="25">
        <v>0.52294124521749252</v>
      </c>
      <c r="AO97" s="25">
        <v>421.00018526040714</v>
      </c>
      <c r="AP97" s="25">
        <v>40.166649892076961</v>
      </c>
      <c r="AQ97" s="25">
        <v>17.413286238639984</v>
      </c>
      <c r="AR97" s="25">
        <v>0</v>
      </c>
      <c r="AS97" s="25">
        <v>0</v>
      </c>
      <c r="AT97" s="25">
        <v>22.753363653436974</v>
      </c>
      <c r="AU97" s="25">
        <v>268.46323029001064</v>
      </c>
      <c r="AV97" s="25">
        <v>67.122666689504527</v>
      </c>
      <c r="AW97" s="25">
        <v>67.122666689504527</v>
      </c>
      <c r="AX97" s="25">
        <v>0</v>
      </c>
      <c r="AY97" s="25">
        <v>0</v>
      </c>
      <c r="AZ97" s="25">
        <v>153.69461876692444</v>
      </c>
      <c r="BA97" s="25">
        <v>77.861174682099417</v>
      </c>
      <c r="BB97" s="25">
        <v>31.597268368677089</v>
      </c>
      <c r="BC97" s="25">
        <v>44.236175716147926</v>
      </c>
      <c r="BD97" s="25">
        <v>0</v>
      </c>
      <c r="BE97" s="25">
        <v>47.64594483358168</v>
      </c>
      <c r="BF97" s="25">
        <v>8.0135026367978774</v>
      </c>
      <c r="BG97" s="25">
        <v>1.4901660226239124</v>
      </c>
      <c r="BH97" s="25">
        <v>38.142276174159889</v>
      </c>
      <c r="BI97" s="25">
        <v>0</v>
      </c>
      <c r="BJ97" s="25">
        <v>308.62988018208762</v>
      </c>
      <c r="BK97" s="25">
        <v>469.61476387416445</v>
      </c>
      <c r="BL97" s="25">
        <v>1.061474513896201</v>
      </c>
      <c r="BM97" s="25">
        <v>0.77617470576541203</v>
      </c>
    </row>
    <row r="98" spans="1:65" x14ac:dyDescent="0.35">
      <c r="A98" s="25" t="s">
        <v>10558</v>
      </c>
      <c r="B98" s="25" t="s">
        <v>10528</v>
      </c>
      <c r="C98" s="25" t="s">
        <v>10533</v>
      </c>
      <c r="D98" s="25" t="s">
        <v>10543</v>
      </c>
      <c r="E98" s="25" t="s">
        <v>10658</v>
      </c>
      <c r="F98" s="25">
        <v>398287</v>
      </c>
      <c r="G98" s="25">
        <v>0.89712357554790034</v>
      </c>
      <c r="H98" s="25">
        <v>160</v>
      </c>
      <c r="I98" s="25">
        <v>389.44685199321879</v>
      </c>
      <c r="J98" s="42">
        <v>0.82223155364615552</v>
      </c>
      <c r="K98" s="25">
        <v>35</v>
      </c>
      <c r="L98" s="25">
        <v>275.27804708701854</v>
      </c>
      <c r="M98" s="25">
        <v>34.129797116470336</v>
      </c>
      <c r="N98" s="25">
        <v>141.3992079191755</v>
      </c>
      <c r="O98" s="25">
        <v>26.356034660490756</v>
      </c>
      <c r="P98" s="25">
        <v>54.748536063235477</v>
      </c>
      <c r="Q98" s="25">
        <v>60.29463719544929</v>
      </c>
      <c r="R98" s="25">
        <v>11.276586831554246</v>
      </c>
      <c r="S98" s="25">
        <v>23.62982258200708</v>
      </c>
      <c r="T98" s="25">
        <v>25.388227781887974</v>
      </c>
      <c r="U98" s="25">
        <v>0</v>
      </c>
      <c r="V98" s="25">
        <v>0</v>
      </c>
      <c r="W98" s="25">
        <v>4292.7244132974565</v>
      </c>
      <c r="X98" s="25">
        <v>0</v>
      </c>
      <c r="Y98" s="25">
        <v>581.98506895248397</v>
      </c>
      <c r="Z98" s="25">
        <v>0</v>
      </c>
      <c r="AA98" s="25">
        <v>273.43</v>
      </c>
      <c r="AB98" s="25">
        <v>0.71</v>
      </c>
      <c r="AC98" s="25">
        <v>307.84506895248404</v>
      </c>
      <c r="AD98" s="25">
        <v>192.53821695926518</v>
      </c>
      <c r="AE98" s="25">
        <v>19.57189280050083</v>
      </c>
      <c r="AF98" s="25">
        <v>-4.7236959912679772</v>
      </c>
      <c r="AG98" s="25">
        <v>-9.6930073895731823</v>
      </c>
      <c r="AH98" s="25">
        <v>0</v>
      </c>
      <c r="AI98" s="25">
        <v>-101.46076874999999</v>
      </c>
      <c r="AJ98" s="25">
        <v>0</v>
      </c>
      <c r="AK98" s="25">
        <v>-76.875172578924932</v>
      </c>
      <c r="AL98" s="25">
        <v>0</v>
      </c>
      <c r="AM98" s="25">
        <v>-19.357465050000012</v>
      </c>
      <c r="AN98" s="25">
        <v>0.62543869100915661</v>
      </c>
      <c r="AO98" s="25">
        <v>389.44685199321879</v>
      </c>
      <c r="AP98" s="25">
        <v>0</v>
      </c>
      <c r="AQ98" s="25">
        <v>0</v>
      </c>
      <c r="AR98" s="25">
        <v>0</v>
      </c>
      <c r="AS98" s="25">
        <v>0</v>
      </c>
      <c r="AT98" s="25">
        <v>0</v>
      </c>
      <c r="AU98" s="25">
        <v>270.52234217020759</v>
      </c>
      <c r="AV98" s="25">
        <v>67.122666689504527</v>
      </c>
      <c r="AW98" s="25">
        <v>67.122666689504527</v>
      </c>
      <c r="AX98" s="25">
        <v>0</v>
      </c>
      <c r="AY98" s="25">
        <v>0</v>
      </c>
      <c r="AZ98" s="25">
        <v>153.69461876692444</v>
      </c>
      <c r="BA98" s="25">
        <v>77.861174682099417</v>
      </c>
      <c r="BB98" s="25">
        <v>31.597268368677089</v>
      </c>
      <c r="BC98" s="25">
        <v>44.236175716147926</v>
      </c>
      <c r="BD98" s="25">
        <v>0</v>
      </c>
      <c r="BE98" s="25">
        <v>49.705056713778589</v>
      </c>
      <c r="BF98" s="25">
        <v>4.1697440078516301</v>
      </c>
      <c r="BG98" s="25">
        <v>1.4901660226239124</v>
      </c>
      <c r="BH98" s="25">
        <v>44.045146683303045</v>
      </c>
      <c r="BI98" s="25">
        <v>0</v>
      </c>
      <c r="BJ98" s="25">
        <v>270.52234217020759</v>
      </c>
      <c r="BK98" s="25">
        <v>463.06055912947278</v>
      </c>
      <c r="BL98" s="25">
        <v>1.0401839187049444</v>
      </c>
      <c r="BM98" s="25">
        <v>0.82223155364615552</v>
      </c>
    </row>
    <row r="99" spans="1:65" x14ac:dyDescent="0.35">
      <c r="A99" s="25" t="s">
        <v>10558</v>
      </c>
      <c r="B99" s="25" t="s">
        <v>10528</v>
      </c>
      <c r="C99" s="25" t="s">
        <v>10533</v>
      </c>
      <c r="D99" s="25" t="s">
        <v>10545</v>
      </c>
      <c r="E99" s="25" t="s">
        <v>10659</v>
      </c>
      <c r="F99" s="25">
        <v>398287</v>
      </c>
      <c r="G99" s="25">
        <v>0.89712357554790034</v>
      </c>
      <c r="H99" s="25">
        <v>160</v>
      </c>
      <c r="I99" s="25">
        <v>393.69123472199715</v>
      </c>
      <c r="J99" s="42">
        <v>0.80140678802559806</v>
      </c>
      <c r="K99" s="25">
        <v>35</v>
      </c>
      <c r="L99" s="25">
        <v>275.27804708701854</v>
      </c>
      <c r="M99" s="25">
        <v>34.129797116470336</v>
      </c>
      <c r="N99" s="25">
        <v>141.3992079191755</v>
      </c>
      <c r="O99" s="25">
        <v>26.356034660490756</v>
      </c>
      <c r="P99" s="25">
        <v>54.748536063235477</v>
      </c>
      <c r="Q99" s="25">
        <v>60.29463719544929</v>
      </c>
      <c r="R99" s="25">
        <v>11.276586831554246</v>
      </c>
      <c r="S99" s="25">
        <v>23.62982258200708</v>
      </c>
      <c r="T99" s="25">
        <v>25.388227781887974</v>
      </c>
      <c r="U99" s="25">
        <v>0</v>
      </c>
      <c r="V99" s="25">
        <v>0</v>
      </c>
      <c r="W99" s="25">
        <v>0</v>
      </c>
      <c r="X99" s="25">
        <v>4292724.4132974567</v>
      </c>
      <c r="Y99" s="25">
        <v>581.98506895248397</v>
      </c>
      <c r="Z99" s="25">
        <v>0</v>
      </c>
      <c r="AA99" s="25">
        <v>273.43</v>
      </c>
      <c r="AB99" s="25">
        <v>0.71</v>
      </c>
      <c r="AC99" s="25">
        <v>307.84506895248404</v>
      </c>
      <c r="AD99" s="25">
        <v>188.29383423048682</v>
      </c>
      <c r="AE99" s="25">
        <v>19.57189280050083</v>
      </c>
      <c r="AF99" s="25">
        <v>0</v>
      </c>
      <c r="AG99" s="25">
        <v>0</v>
      </c>
      <c r="AH99" s="25">
        <v>0</v>
      </c>
      <c r="AI99" s="25">
        <v>-101.46076874999999</v>
      </c>
      <c r="AJ99" s="25">
        <v>0</v>
      </c>
      <c r="AK99" s="25">
        <v>-87.047493230987754</v>
      </c>
      <c r="AL99" s="25">
        <v>0</v>
      </c>
      <c r="AM99" s="25">
        <v>-19.357465050000012</v>
      </c>
      <c r="AN99" s="25">
        <v>0.61165129222696768</v>
      </c>
      <c r="AO99" s="25">
        <v>393.69123472199715</v>
      </c>
      <c r="AP99" s="25">
        <v>0</v>
      </c>
      <c r="AQ99" s="25">
        <v>0</v>
      </c>
      <c r="AR99" s="25">
        <v>0</v>
      </c>
      <c r="AS99" s="25">
        <v>0</v>
      </c>
      <c r="AT99" s="25">
        <v>0</v>
      </c>
      <c r="AU99" s="25">
        <v>270.05806261438471</v>
      </c>
      <c r="AV99" s="25">
        <v>67.122666689504527</v>
      </c>
      <c r="AW99" s="25">
        <v>67.122666689504527</v>
      </c>
      <c r="AX99" s="25">
        <v>0</v>
      </c>
      <c r="AY99" s="25">
        <v>0</v>
      </c>
      <c r="AZ99" s="25">
        <v>153.69461876692444</v>
      </c>
      <c r="BA99" s="25">
        <v>77.861174682099417</v>
      </c>
      <c r="BB99" s="25">
        <v>31.597268368677089</v>
      </c>
      <c r="BC99" s="25">
        <v>44.236175716147926</v>
      </c>
      <c r="BD99" s="25">
        <v>0</v>
      </c>
      <c r="BE99" s="25">
        <v>49.240777157955733</v>
      </c>
      <c r="BF99" s="25">
        <v>3.6611279752484887</v>
      </c>
      <c r="BG99" s="25">
        <v>1.4901660226239124</v>
      </c>
      <c r="BH99" s="25">
        <v>44.089483160083333</v>
      </c>
      <c r="BI99" s="25">
        <v>0</v>
      </c>
      <c r="BJ99" s="25">
        <v>270.05806261438471</v>
      </c>
      <c r="BK99" s="25">
        <v>458.35189684487153</v>
      </c>
      <c r="BL99" s="25">
        <v>1.0248883601286012</v>
      </c>
      <c r="BM99" s="25">
        <v>0.80140678802559806</v>
      </c>
    </row>
    <row r="100" spans="1:65" x14ac:dyDescent="0.35">
      <c r="A100" s="25" t="s">
        <v>10558</v>
      </c>
      <c r="B100" s="25" t="s">
        <v>10528</v>
      </c>
      <c r="C100" s="25" t="s">
        <v>10533</v>
      </c>
      <c r="D100" s="25" t="s">
        <v>10547</v>
      </c>
      <c r="E100" s="25" t="s">
        <v>10660</v>
      </c>
      <c r="F100" s="25">
        <v>398287</v>
      </c>
      <c r="G100" s="25">
        <v>0.89712357554790034</v>
      </c>
      <c r="H100" s="25">
        <v>160</v>
      </c>
      <c r="I100" s="25">
        <v>441.01277354058851</v>
      </c>
      <c r="J100" s="42">
        <v>0.53673207028240499</v>
      </c>
      <c r="K100" s="25">
        <v>35</v>
      </c>
      <c r="L100" s="25">
        <v>200.63688291562698</v>
      </c>
      <c r="M100" s="25">
        <v>28.933867660429531</v>
      </c>
      <c r="N100" s="25">
        <v>141.3992079191755</v>
      </c>
      <c r="O100" s="25">
        <v>19.869416696802546</v>
      </c>
      <c r="P100" s="25">
        <v>57.065185335981269</v>
      </c>
      <c r="Q100" s="25">
        <v>64.464605886391723</v>
      </c>
      <c r="R100" s="25">
        <v>11.276586831554246</v>
      </c>
      <c r="S100" s="25">
        <v>27.799791272949502</v>
      </c>
      <c r="T100" s="25">
        <v>25.388227781887974</v>
      </c>
      <c r="U100" s="25">
        <v>0</v>
      </c>
      <c r="V100" s="25">
        <v>0</v>
      </c>
      <c r="W100" s="25">
        <v>0</v>
      </c>
      <c r="X100" s="25">
        <v>0</v>
      </c>
      <c r="Y100" s="25">
        <v>545.2897448854942</v>
      </c>
      <c r="Z100" s="25">
        <v>0</v>
      </c>
      <c r="AA100" s="25">
        <v>273.43</v>
      </c>
      <c r="AB100" s="25">
        <v>0.71</v>
      </c>
      <c r="AC100" s="25">
        <v>271.14974488549427</v>
      </c>
      <c r="AD100" s="25">
        <v>104.27697134490569</v>
      </c>
      <c r="AE100" s="25">
        <v>16.541262455094188</v>
      </c>
      <c r="AF100" s="25">
        <v>0</v>
      </c>
      <c r="AG100" s="25">
        <v>0</v>
      </c>
      <c r="AH100" s="25">
        <v>0</v>
      </c>
      <c r="AI100" s="25">
        <v>-101.46076874999999</v>
      </c>
      <c r="AJ100" s="25">
        <v>0</v>
      </c>
      <c r="AK100" s="25">
        <v>0</v>
      </c>
      <c r="AL100" s="25">
        <v>0</v>
      </c>
      <c r="AM100" s="25">
        <v>-19.357465050000012</v>
      </c>
      <c r="AN100" s="25">
        <v>0.38457337066255232</v>
      </c>
      <c r="AO100" s="25">
        <v>441.01277354058851</v>
      </c>
      <c r="AP100" s="25">
        <v>0</v>
      </c>
      <c r="AQ100" s="25">
        <v>0</v>
      </c>
      <c r="AR100" s="25">
        <v>0</v>
      </c>
      <c r="AS100" s="25">
        <v>0</v>
      </c>
      <c r="AT100" s="25">
        <v>0</v>
      </c>
      <c r="AU100" s="25">
        <v>238.57847250401406</v>
      </c>
      <c r="AV100" s="25">
        <v>64.557747487974808</v>
      </c>
      <c r="AW100" s="25">
        <v>64.557747487974808</v>
      </c>
      <c r="AX100" s="25">
        <v>0</v>
      </c>
      <c r="AY100" s="25">
        <v>0</v>
      </c>
      <c r="AZ100" s="25">
        <v>132.58132689069328</v>
      </c>
      <c r="BA100" s="25">
        <v>77.861174682099417</v>
      </c>
      <c r="BB100" s="25">
        <v>22.80006342024744</v>
      </c>
      <c r="BC100" s="25">
        <v>31.920088788346415</v>
      </c>
      <c r="BD100" s="25">
        <v>0</v>
      </c>
      <c r="BE100" s="25">
        <v>41.439398125345967</v>
      </c>
      <c r="BF100" s="25">
        <v>6.4446359056222411</v>
      </c>
      <c r="BG100" s="25">
        <v>1.4901660226239124</v>
      </c>
      <c r="BH100" s="25">
        <v>33.504596197099815</v>
      </c>
      <c r="BI100" s="25">
        <v>0</v>
      </c>
      <c r="BJ100" s="25">
        <v>238.57847250401406</v>
      </c>
      <c r="BK100" s="25">
        <v>342.85544384891978</v>
      </c>
      <c r="BL100" s="25">
        <v>0.87297039155757128</v>
      </c>
      <c r="BM100" s="25">
        <v>0.53673207028240499</v>
      </c>
    </row>
    <row r="101" spans="1:65" x14ac:dyDescent="0.35">
      <c r="A101" s="25" t="s">
        <v>10558</v>
      </c>
      <c r="B101" s="25" t="s">
        <v>10528</v>
      </c>
      <c r="C101" s="25" t="s">
        <v>10533</v>
      </c>
      <c r="D101" s="25" t="s">
        <v>10549</v>
      </c>
      <c r="E101" s="25" t="s">
        <v>10661</v>
      </c>
      <c r="F101" s="25">
        <v>398287</v>
      </c>
      <c r="G101" s="25">
        <v>0.89712357554790034</v>
      </c>
      <c r="H101" s="25">
        <v>160</v>
      </c>
      <c r="I101" s="25">
        <v>484.66390215641121</v>
      </c>
      <c r="J101" s="42">
        <v>0.43763917910295574</v>
      </c>
      <c r="K101" s="25">
        <v>35</v>
      </c>
      <c r="L101" s="25">
        <v>306.92430457612232</v>
      </c>
      <c r="M101" s="25">
        <v>33.868076700699568</v>
      </c>
      <c r="N101" s="25">
        <v>141.3992079191755</v>
      </c>
      <c r="O101" s="25">
        <v>31.687208996667437</v>
      </c>
      <c r="P101" s="25">
        <v>49.464270914285976</v>
      </c>
      <c r="Q101" s="25">
        <v>60.247728008222097</v>
      </c>
      <c r="R101" s="25">
        <v>11.276586831554246</v>
      </c>
      <c r="S101" s="25">
        <v>0</v>
      </c>
      <c r="T101" s="25">
        <v>48.971141176667849</v>
      </c>
      <c r="U101" s="25">
        <v>0</v>
      </c>
      <c r="V101" s="25">
        <v>0</v>
      </c>
      <c r="W101" s="25">
        <v>0</v>
      </c>
      <c r="X101" s="25">
        <v>0</v>
      </c>
      <c r="Y101" s="25">
        <v>608.22837567126226</v>
      </c>
      <c r="Z101" s="25">
        <v>0</v>
      </c>
      <c r="AA101" s="25">
        <v>273.43</v>
      </c>
      <c r="AB101" s="25">
        <v>0.71</v>
      </c>
      <c r="AC101" s="25">
        <v>334.08837567126233</v>
      </c>
      <c r="AD101" s="25">
        <v>123.56447351485104</v>
      </c>
      <c r="AE101" s="25">
        <v>15.234748392648878</v>
      </c>
      <c r="AF101" s="25">
        <v>0</v>
      </c>
      <c r="AG101" s="25">
        <v>0</v>
      </c>
      <c r="AH101" s="25">
        <v>0</v>
      </c>
      <c r="AI101" s="25">
        <v>-101.46076874999999</v>
      </c>
      <c r="AJ101" s="25">
        <v>0</v>
      </c>
      <c r="AK101" s="25">
        <v>0</v>
      </c>
      <c r="AL101" s="25">
        <v>0</v>
      </c>
      <c r="AM101" s="25">
        <v>-37.338453157500005</v>
      </c>
      <c r="AN101" s="25">
        <v>0.36985565051935998</v>
      </c>
      <c r="AO101" s="25">
        <v>484.66390215641121</v>
      </c>
      <c r="AP101" s="25">
        <v>0</v>
      </c>
      <c r="AQ101" s="25">
        <v>0</v>
      </c>
      <c r="AR101" s="25">
        <v>0</v>
      </c>
      <c r="AS101" s="25">
        <v>0</v>
      </c>
      <c r="AT101" s="25">
        <v>0</v>
      </c>
      <c r="AU101" s="25">
        <v>257.63181443697835</v>
      </c>
      <c r="AV101" s="25">
        <v>73.350401309674751</v>
      </c>
      <c r="AW101" s="25">
        <v>73.350401309674751</v>
      </c>
      <c r="AX101" s="25">
        <v>0</v>
      </c>
      <c r="AY101" s="25">
        <v>0</v>
      </c>
      <c r="AZ101" s="25">
        <v>132.6017098137699</v>
      </c>
      <c r="BA101" s="25">
        <v>77.861174682099417</v>
      </c>
      <c r="BB101" s="25">
        <v>22.808556304862712</v>
      </c>
      <c r="BC101" s="25">
        <v>31.931978826807793</v>
      </c>
      <c r="BD101" s="25">
        <v>0</v>
      </c>
      <c r="BE101" s="25">
        <v>51.6797033135337</v>
      </c>
      <c r="BF101" s="25">
        <v>8.34120354436706</v>
      </c>
      <c r="BG101" s="25">
        <v>1.4901660226239124</v>
      </c>
      <c r="BH101" s="25">
        <v>41.848333746542728</v>
      </c>
      <c r="BI101" s="25">
        <v>0</v>
      </c>
      <c r="BJ101" s="25">
        <v>257.63181443697835</v>
      </c>
      <c r="BK101" s="25">
        <v>381.19628795182939</v>
      </c>
      <c r="BL101" s="25">
        <v>0.63488564022735672</v>
      </c>
      <c r="BM101" s="25">
        <v>0.43763917910295574</v>
      </c>
    </row>
    <row r="102" spans="1:65" x14ac:dyDescent="0.35">
      <c r="A102" s="25" t="s">
        <v>10558</v>
      </c>
      <c r="B102" s="25" t="s">
        <v>10528</v>
      </c>
      <c r="C102" s="25" t="s">
        <v>10533</v>
      </c>
      <c r="D102" s="25" t="s">
        <v>10551</v>
      </c>
      <c r="E102" s="25" t="s">
        <v>10662</v>
      </c>
      <c r="F102" s="25">
        <v>398287</v>
      </c>
      <c r="G102" s="25">
        <v>0.89712357554790034</v>
      </c>
      <c r="H102" s="25">
        <v>160</v>
      </c>
      <c r="I102" s="25">
        <v>563.76403442988874</v>
      </c>
      <c r="J102" s="42">
        <v>0.6826337576946675</v>
      </c>
      <c r="K102" s="25">
        <v>35</v>
      </c>
      <c r="L102" s="25">
        <v>696.33786412995585</v>
      </c>
      <c r="M102" s="25">
        <v>56.145754498036951</v>
      </c>
      <c r="N102" s="25">
        <v>141.3992079191755</v>
      </c>
      <c r="O102" s="25">
        <v>103.33450632716956</v>
      </c>
      <c r="P102" s="25">
        <v>26.024524217524252</v>
      </c>
      <c r="Q102" s="25">
        <v>12.040177374481701</v>
      </c>
      <c r="R102" s="25">
        <v>12.040177374481701</v>
      </c>
      <c r="S102" s="25">
        <v>0</v>
      </c>
      <c r="T102" s="25">
        <v>0</v>
      </c>
      <c r="U102" s="25">
        <v>89656.842185720103</v>
      </c>
      <c r="V102" s="25">
        <v>0</v>
      </c>
      <c r="W102" s="25">
        <v>0</v>
      </c>
      <c r="X102" s="25">
        <v>0</v>
      </c>
      <c r="Y102" s="25">
        <v>916.0692732632607</v>
      </c>
      <c r="Z102" s="25">
        <v>0</v>
      </c>
      <c r="AA102" s="25">
        <v>273.43</v>
      </c>
      <c r="AB102" s="25">
        <v>0.71</v>
      </c>
      <c r="AC102" s="25">
        <v>641.92927326326071</v>
      </c>
      <c r="AD102" s="25">
        <v>352.30523883337196</v>
      </c>
      <c r="AE102" s="25">
        <v>-34.680274494606095</v>
      </c>
      <c r="AF102" s="25">
        <v>0</v>
      </c>
      <c r="AG102" s="25">
        <v>0</v>
      </c>
      <c r="AH102" s="25">
        <v>-75.219103753788019</v>
      </c>
      <c r="AI102" s="25">
        <v>-123.00035822944255</v>
      </c>
      <c r="AJ102" s="25">
        <v>-119.40550235553538</v>
      </c>
      <c r="AK102" s="25">
        <v>0</v>
      </c>
      <c r="AL102" s="25">
        <v>0</v>
      </c>
      <c r="AM102" s="25">
        <v>0</v>
      </c>
      <c r="AN102" s="25">
        <v>0.54882251597971377</v>
      </c>
      <c r="AO102" s="25">
        <v>563.76403442988874</v>
      </c>
      <c r="AP102" s="25">
        <v>109.89937824839411</v>
      </c>
      <c r="AQ102" s="25">
        <v>34.680274494606095</v>
      </c>
      <c r="AR102" s="25">
        <v>0</v>
      </c>
      <c r="AS102" s="25">
        <v>0</v>
      </c>
      <c r="AT102" s="25">
        <v>75.219103753788019</v>
      </c>
      <c r="AU102" s="25">
        <v>399.56901745747552</v>
      </c>
      <c r="AV102" s="25">
        <v>111.85019332458477</v>
      </c>
      <c r="AW102" s="25">
        <v>111.85019332458477</v>
      </c>
      <c r="AX102" s="25">
        <v>0</v>
      </c>
      <c r="AY102" s="25">
        <v>0</v>
      </c>
      <c r="AZ102" s="25">
        <v>173.87292337148702</v>
      </c>
      <c r="BA102" s="25">
        <v>83.718984207234897</v>
      </c>
      <c r="BB102" s="25">
        <v>37.564141318438381</v>
      </c>
      <c r="BC102" s="25">
        <v>52.589797845813727</v>
      </c>
      <c r="BD102" s="25">
        <v>0</v>
      </c>
      <c r="BE102" s="25">
        <v>113.84590076140378</v>
      </c>
      <c r="BF102" s="25">
        <v>15.922304609190141</v>
      </c>
      <c r="BG102" s="25">
        <v>1.602277209707845</v>
      </c>
      <c r="BH102" s="25">
        <v>96.321318942505798</v>
      </c>
      <c r="BI102" s="25">
        <v>0</v>
      </c>
      <c r="BJ102" s="25">
        <v>509.46839570586963</v>
      </c>
      <c r="BK102" s="25">
        <v>861.77363453924158</v>
      </c>
      <c r="BL102" s="25">
        <v>0.59951209160413677</v>
      </c>
      <c r="BM102" s="25">
        <v>0.6826337576946675</v>
      </c>
    </row>
    <row r="103" spans="1:65" x14ac:dyDescent="0.35">
      <c r="A103" s="25" t="s">
        <v>10558</v>
      </c>
      <c r="B103" s="25" t="s">
        <v>10528</v>
      </c>
      <c r="C103" s="25" t="s">
        <v>10533</v>
      </c>
      <c r="D103" s="25" t="s">
        <v>10553</v>
      </c>
      <c r="E103" s="25" t="s">
        <v>10663</v>
      </c>
      <c r="F103" s="25">
        <v>398287</v>
      </c>
      <c r="G103" s="25">
        <v>0.89712357554790034</v>
      </c>
      <c r="H103" s="25">
        <v>160</v>
      </c>
      <c r="I103" s="25">
        <v>1417.8542433028585</v>
      </c>
      <c r="J103" s="42">
        <v>-2.3099541134797917E-2</v>
      </c>
      <c r="K103" s="25">
        <v>35</v>
      </c>
      <c r="L103" s="25">
        <v>338.94358250748724</v>
      </c>
      <c r="M103" s="25">
        <v>40.654229545345245</v>
      </c>
      <c r="N103" s="25">
        <v>141.3992079191755</v>
      </c>
      <c r="O103" s="25">
        <v>103.33450632716956</v>
      </c>
      <c r="P103" s="25">
        <v>26.024524217524252</v>
      </c>
      <c r="Q103" s="25">
        <v>12.040177374481701</v>
      </c>
      <c r="R103" s="25">
        <v>12.040177374481701</v>
      </c>
      <c r="S103" s="25">
        <v>0</v>
      </c>
      <c r="T103" s="25">
        <v>0</v>
      </c>
      <c r="U103" s="25">
        <v>89656.842185720103</v>
      </c>
      <c r="V103" s="25">
        <v>0</v>
      </c>
      <c r="W103" s="25">
        <v>0</v>
      </c>
      <c r="X103" s="25">
        <v>0</v>
      </c>
      <c r="Y103" s="25">
        <v>1806.5144101731639</v>
      </c>
      <c r="Z103" s="25">
        <v>0</v>
      </c>
      <c r="AA103" s="25">
        <v>273.43</v>
      </c>
      <c r="AB103" s="25">
        <v>0.71</v>
      </c>
      <c r="AC103" s="25">
        <v>1532.3744101731641</v>
      </c>
      <c r="AD103" s="25">
        <v>388.66016687030537</v>
      </c>
      <c r="AE103" s="25">
        <v>-40.699004396436017</v>
      </c>
      <c r="AF103" s="25">
        <v>0</v>
      </c>
      <c r="AG103" s="25">
        <v>0</v>
      </c>
      <c r="AH103" s="25">
        <v>-87.528149762826729</v>
      </c>
      <c r="AI103" s="25">
        <v>-123.00035822944255</v>
      </c>
      <c r="AJ103" s="25">
        <v>-137.43265448160022</v>
      </c>
      <c r="AK103" s="25">
        <v>0</v>
      </c>
      <c r="AL103" s="25">
        <v>0</v>
      </c>
      <c r="AM103" s="25">
        <v>0</v>
      </c>
      <c r="AN103" s="25">
        <v>0.25363263983662149</v>
      </c>
      <c r="AO103" s="25">
        <v>1417.8542433028585</v>
      </c>
      <c r="AP103" s="25">
        <v>128.22715415926274</v>
      </c>
      <c r="AQ103" s="25">
        <v>40.699004396436017</v>
      </c>
      <c r="AR103" s="25">
        <v>0</v>
      </c>
      <c r="AS103" s="25">
        <v>0</v>
      </c>
      <c r="AT103" s="25">
        <v>87.528149762826729</v>
      </c>
      <c r="AU103" s="25">
        <v>817.73530672727372</v>
      </c>
      <c r="AV103" s="25">
        <v>111.85019332458477</v>
      </c>
      <c r="AW103" s="25">
        <v>111.85019332458477</v>
      </c>
      <c r="AX103" s="25">
        <v>0</v>
      </c>
      <c r="AY103" s="25">
        <v>0</v>
      </c>
      <c r="AZ103" s="25">
        <v>173.87292337148702</v>
      </c>
      <c r="BA103" s="25">
        <v>83.718984207234897</v>
      </c>
      <c r="BB103" s="25">
        <v>37.564141318438381</v>
      </c>
      <c r="BC103" s="25">
        <v>52.589797845813727</v>
      </c>
      <c r="BD103" s="25">
        <v>0</v>
      </c>
      <c r="BE103" s="25">
        <v>532.01219003120195</v>
      </c>
      <c r="BF103" s="25">
        <v>57.583929718902461</v>
      </c>
      <c r="BG103" s="25">
        <v>1.602277209707845</v>
      </c>
      <c r="BH103" s="25">
        <v>472.82598310259169</v>
      </c>
      <c r="BI103" s="25">
        <v>0</v>
      </c>
      <c r="BJ103" s="25">
        <v>945.96246088653652</v>
      </c>
      <c r="BK103" s="25">
        <v>1334.6226277568419</v>
      </c>
      <c r="BL103" s="25">
        <v>-2.1373224584598147E-2</v>
      </c>
      <c r="BM103" s="25">
        <v>-2.3099541134797917E-2</v>
      </c>
    </row>
    <row r="104" spans="1:65" x14ac:dyDescent="0.35">
      <c r="A104" s="25" t="s">
        <v>10558</v>
      </c>
      <c r="B104" s="25" t="s">
        <v>10528</v>
      </c>
      <c r="C104" s="25" t="s">
        <v>10638</v>
      </c>
      <c r="D104" s="25" t="s">
        <v>9782</v>
      </c>
      <c r="E104" s="25" t="s">
        <v>10664</v>
      </c>
      <c r="F104" s="25">
        <v>398287</v>
      </c>
      <c r="G104" s="25">
        <v>0.89712357554790034</v>
      </c>
      <c r="H104" s="25">
        <v>160</v>
      </c>
      <c r="I104" s="40">
        <v>389.44685199321879</v>
      </c>
      <c r="J104" s="69">
        <v>0.82223155364615552</v>
      </c>
      <c r="K104" s="25">
        <v>35</v>
      </c>
      <c r="L104" s="25">
        <v>275.27804708701854</v>
      </c>
      <c r="M104" s="25">
        <v>34.129797116470336</v>
      </c>
      <c r="N104" s="25">
        <v>141.3992079191755</v>
      </c>
      <c r="O104" s="25">
        <v>26.356034660490756</v>
      </c>
      <c r="P104" s="25">
        <v>54.748536063235477</v>
      </c>
      <c r="Q104" s="25">
        <v>60.29463719544929</v>
      </c>
      <c r="R104" s="25">
        <v>11.276586831554246</v>
      </c>
      <c r="S104" s="25">
        <v>23.62982258200708</v>
      </c>
      <c r="T104" s="25">
        <v>25.388227781887974</v>
      </c>
      <c r="U104" s="25">
        <v>0</v>
      </c>
      <c r="V104" s="25">
        <v>0</v>
      </c>
      <c r="W104" s="25">
        <v>4292.7244132974565</v>
      </c>
      <c r="X104" s="25">
        <v>0</v>
      </c>
      <c r="Y104" s="25">
        <v>581.98506895248397</v>
      </c>
      <c r="Z104" s="25">
        <v>0</v>
      </c>
      <c r="AA104" s="25">
        <v>273.43</v>
      </c>
      <c r="AB104" s="25">
        <v>0.71</v>
      </c>
      <c r="AC104" s="25">
        <v>307.84506895248404</v>
      </c>
      <c r="AD104" s="25">
        <v>192.53821695926518</v>
      </c>
      <c r="AE104" s="25">
        <v>19.57189280050083</v>
      </c>
      <c r="AF104" s="25">
        <v>-4.7236959912679772</v>
      </c>
      <c r="AG104" s="25">
        <v>-9.6930073895731823</v>
      </c>
      <c r="AH104" s="25">
        <v>0</v>
      </c>
      <c r="AI104" s="25">
        <v>-101.46076874999999</v>
      </c>
      <c r="AJ104" s="25">
        <v>0</v>
      </c>
      <c r="AK104" s="25">
        <v>-76.875172578924932</v>
      </c>
      <c r="AL104" s="25">
        <v>0</v>
      </c>
      <c r="AM104" s="25">
        <v>-19.357465050000012</v>
      </c>
      <c r="AN104" s="25">
        <v>0.62543869100915661</v>
      </c>
      <c r="AO104" s="25">
        <v>389.44685199321879</v>
      </c>
      <c r="AP104" s="25">
        <v>0</v>
      </c>
      <c r="AQ104" s="25">
        <v>0</v>
      </c>
      <c r="AR104" s="25">
        <v>0</v>
      </c>
      <c r="AS104" s="25">
        <v>0</v>
      </c>
      <c r="AT104" s="25">
        <v>0</v>
      </c>
      <c r="AU104" s="25">
        <v>270.52234217020759</v>
      </c>
      <c r="AV104" s="25">
        <v>67.122666689504527</v>
      </c>
      <c r="AW104" s="25">
        <v>67.122666689504527</v>
      </c>
      <c r="AX104" s="25">
        <v>0</v>
      </c>
      <c r="AY104" s="25">
        <v>0</v>
      </c>
      <c r="AZ104" s="25">
        <v>153.69461876692444</v>
      </c>
      <c r="BA104" s="25">
        <v>77.861174682099417</v>
      </c>
      <c r="BB104" s="25">
        <v>31.597268368677089</v>
      </c>
      <c r="BC104" s="25">
        <v>44.236175716147926</v>
      </c>
      <c r="BD104" s="25">
        <v>0</v>
      </c>
      <c r="BE104" s="25">
        <v>49.705056713778589</v>
      </c>
      <c r="BF104" s="25">
        <v>4.1697440078516301</v>
      </c>
      <c r="BG104" s="25">
        <v>1.4901660226239124</v>
      </c>
      <c r="BH104" s="25">
        <v>44.045146683303045</v>
      </c>
      <c r="BI104" s="25">
        <v>0</v>
      </c>
      <c r="BJ104" s="25">
        <v>270.52234217020759</v>
      </c>
      <c r="BK104" s="25">
        <v>463.06055912947278</v>
      </c>
      <c r="BL104" s="25">
        <v>1.0401839187049444</v>
      </c>
      <c r="BM104" s="25">
        <v>0.82223155364615552</v>
      </c>
    </row>
    <row r="105" spans="1:65" x14ac:dyDescent="0.35">
      <c r="A105" s="25" t="s">
        <v>10558</v>
      </c>
      <c r="B105" s="25" t="s">
        <v>10640</v>
      </c>
      <c r="C105" s="25" t="s">
        <v>9782</v>
      </c>
      <c r="D105" s="25" t="s">
        <v>9782</v>
      </c>
      <c r="E105" s="25" t="s">
        <v>10201</v>
      </c>
      <c r="F105" s="25">
        <f>F88</f>
        <v>96866</v>
      </c>
      <c r="G105" s="25">
        <f>G88</f>
        <v>0.8970991984690615</v>
      </c>
      <c r="H105" s="25">
        <f>(H88*N88+H96*N96+H104*N104)/(N88+N96+N104)</f>
        <v>160</v>
      </c>
      <c r="I105" s="25">
        <f>(I88*N88+I96*N96+I104*N104)/(N88+N96+N104)</f>
        <v>452.53091967042508</v>
      </c>
      <c r="J105" s="42">
        <f>(J88*N88+J96*N96+J104*N104)/(N88+N96+N104)</f>
        <v>0.81184138478873935</v>
      </c>
      <c r="K105" s="25">
        <f>K88</f>
        <v>35</v>
      </c>
      <c r="L105" s="25">
        <f>L88+L96+L104</f>
        <v>551.87730734566071</v>
      </c>
      <c r="M105" s="25">
        <f>M88+M96+M104</f>
        <v>76.25962457754045</v>
      </c>
      <c r="N105" s="25">
        <f>N88+N96+N104</f>
        <v>234.07097893311612</v>
      </c>
      <c r="O105" s="25">
        <f>O88+O96+O104</f>
        <v>43.629543082748711</v>
      </c>
      <c r="P105" s="25">
        <f>P88+P96+P104</f>
        <v>90.630234921836916</v>
      </c>
      <c r="Q105" s="25">
        <f>Q88+Q96+Q104</f>
        <v>99.811200928530525</v>
      </c>
      <c r="R105" s="25">
        <f>R88+R96+R104</f>
        <v>18.66716056991601</v>
      </c>
      <c r="S105" s="25">
        <f>S88+S96+S104</f>
        <v>39.116596091173506</v>
      </c>
      <c r="T105" s="25">
        <f>T88+T96+T104</f>
        <v>42.027444267441012</v>
      </c>
      <c r="U105" s="25">
        <f>U88+U96+U104</f>
        <v>0</v>
      </c>
      <c r="V105" s="25">
        <f>V88+V96+V104</f>
        <v>0</v>
      </c>
      <c r="W105" s="25">
        <f>W88+W96+W104</f>
        <v>7106.1374423325788</v>
      </c>
      <c r="X105" s="25">
        <f>(X88*N88+X96*N96+X104*N104)/(N88+N96+N104)</f>
        <v>0</v>
      </c>
      <c r="Y105" s="25">
        <f>(Y88*N88+Y96*N96+Y104*N104)/(N88+N96+N104)</f>
        <v>647.44547177804941</v>
      </c>
      <c r="Z105" s="25">
        <f>(Z88*N88+Z96*N96+Z104*N104)/(N88+N96+N104)</f>
        <v>0</v>
      </c>
      <c r="AA105" s="25">
        <f>(AA88*N88+AA96*N96+AA104*N104)/(N88+N96+N104)</f>
        <v>339.87078211483163</v>
      </c>
      <c r="AB105" s="25">
        <f>(AB88*N88+AB96*N96+AB104*N104)/(N88+N96+N104)</f>
        <v>0.70999999999999985</v>
      </c>
      <c r="AC105" s="25">
        <f>(AC88*N88+AC96*N96+AC104*N104)/(N88+N96+N104)</f>
        <v>306.8646896632178</v>
      </c>
      <c r="AD105" s="25">
        <f>(AD88*N88+AD96*N96+AD104*N104)/(N88+N96+N104)</f>
        <v>194.9145521076243</v>
      </c>
      <c r="AE105" s="25">
        <f>(AE88*N88+AE96*N96+AE104*N104)/(N88+N96+N104)</f>
        <v>18.591513511234631</v>
      </c>
      <c r="AF105" s="25">
        <f>(AF88*N88+AF96*N96+AF104*N104)/(N88+N96+N104)</f>
        <v>-8.5605683540179225</v>
      </c>
      <c r="AG105" s="25">
        <f>(AG88*N88+AG96*N96+AG104*N104)/(N88+N96+N104)</f>
        <v>-17.566255844540166</v>
      </c>
      <c r="AH105" s="25">
        <f>(AH88*N88+AH96*N96+AH104*N104)/(N88+N96+N104)</f>
        <v>0</v>
      </c>
      <c r="AI105" s="25">
        <f>(AI88*N88+AI96*N96+AI104*N104)/(N88+N96+N104)</f>
        <v>-101.46076874999999</v>
      </c>
      <c r="AJ105" s="25">
        <f>(AJ88*N88+AJ96*N96+AJ104*N104)/(N88+N96+N104)</f>
        <v>0</v>
      </c>
      <c r="AK105" s="25">
        <f>(AK88*N88+AK96*N96+AK104*N104)/(N88+N96+N104)</f>
        <v>-66.561007620300927</v>
      </c>
      <c r="AL105" s="25">
        <f>(AL88*N88+AL96*N96+AL104*N104)/(N88+N96+N104)</f>
        <v>0</v>
      </c>
      <c r="AM105" s="25">
        <f>(AM88*N88+AM96*N96+AM104*N104)/(N88+N96+N104)</f>
        <v>-19.357465050000005</v>
      </c>
      <c r="AN105" s="25">
        <f>(AN88*N88+AN96*N96+AN104*N104)/(N88+N96+N104)</f>
        <v>0.63537034447220275</v>
      </c>
      <c r="AO105" s="25">
        <f>(AO88*N88+AO96*N96+AO104*N104)/(N88+N96+N104)</f>
        <v>452.53091967042508</v>
      </c>
      <c r="AP105" s="25">
        <f>(AP88*N88+AP96*N96+AP104*N104)/(N88+N96+N104)</f>
        <v>0</v>
      </c>
      <c r="AQ105" s="25">
        <f>(AQ88*N88+AQ96*N96+AQ104*N104)/(N88+N96+N104)</f>
        <v>0</v>
      </c>
      <c r="AR105" s="25">
        <f>(AR88*N88+AR96*N96+AR104*N104)/(N88+N96+N104)</f>
        <v>0</v>
      </c>
      <c r="AS105" s="25">
        <f>(AS88*N88+AS96*N96+AS104*N104)/(N88+N96+N104)</f>
        <v>0</v>
      </c>
      <c r="AT105" s="25">
        <f>(AT88*N88+AT96*N96+AT104*N104)/(N88+N96+N104)</f>
        <v>0</v>
      </c>
      <c r="AU105" s="25">
        <f>(AU88*N88+AU96*N96+AU104*N104)/(N88+N96+N104)</f>
        <v>312.95108113363011</v>
      </c>
      <c r="AV105" s="25">
        <f>(AV88*N88+AV96*N96+AV104*N104)/(N88+N96+N104)</f>
        <v>77.089298564734037</v>
      </c>
      <c r="AW105" s="25">
        <f>(AW88*N88+AW96*N96+AW104*N104)/(N88+N96+N104)</f>
        <v>77.089298564734037</v>
      </c>
      <c r="AX105" s="25">
        <f>(AX88*N88+AX96*N96+AX104*N104)/(N88+N96+N104)</f>
        <v>0</v>
      </c>
      <c r="AY105" s="25">
        <f>(AY88*N88+AY96*N96+AY104*N104)/(N88+N96+N104)</f>
        <v>0</v>
      </c>
      <c r="AZ105" s="25">
        <f>(AZ88*N88+AZ96*N96+AZ104*N104)/(N88+N96+N104)</f>
        <v>185.07042934688161</v>
      </c>
      <c r="BA105" s="25">
        <f>(BA88*N88+BA96*N96+BA104*N104)/(N88+N96+N104)</f>
        <v>77.861174682099431</v>
      </c>
      <c r="BB105" s="25">
        <f>(BB88*N88+BB96*N96+BB104*N104)/(N88+N96+N104)</f>
        <v>44.670522776992577</v>
      </c>
      <c r="BC105" s="25">
        <f>(BC88*N88+BC96*N96+BC104*N104)/(N88+N96+N104)</f>
        <v>62.538731887789602</v>
      </c>
      <c r="BD105" s="25">
        <f>(BD88*N88+BD96*N96+BD104*N104)/(N88+N96+N104)</f>
        <v>0</v>
      </c>
      <c r="BE105" s="25">
        <f>(BE88*N88+BE96*N96+BE104*N104)/(N88+N96+N104)</f>
        <v>50.791353222014436</v>
      </c>
      <c r="BF105" s="25">
        <f>(BF88*N88+BF96*N96+BF104*N104)/(N88+N96+N104)</f>
        <v>5.4818252926757571</v>
      </c>
      <c r="BG105" s="25">
        <f>(BG88*N88+BG96*N96+BG104*N104)/(N88+N96+N104)</f>
        <v>1.4901660226239124</v>
      </c>
      <c r="BH105" s="25">
        <f>(BH88*N88+BH96*N96+BH104*N104)/(N88+N96+N104)</f>
        <v>43.819361906714768</v>
      </c>
      <c r="BI105" s="25">
        <f>(BI88*N88+BI96*N96+BI104*N104)/(N88+N96+N104)</f>
        <v>0</v>
      </c>
      <c r="BJ105" s="25">
        <f>(BJ88*N88+BJ96*N96+BJ104*N104)/(N88+N96+N104)</f>
        <v>312.95108113363011</v>
      </c>
      <c r="BK105" s="25">
        <f>(BK88*N88+BK96*N96+BK104*N104)/(N88+N96+N104)</f>
        <v>507.86563324125444</v>
      </c>
      <c r="BL105" s="25">
        <f>(BL88*N88+BL96*N96+BL104*N104)/(N88+N96+N104)</f>
        <v>1.193895882346842</v>
      </c>
      <c r="BM105" s="25">
        <f>(BM88*N88+BM96*N96+BM104*N104)/(N88+N96+N104)</f>
        <v>0.81184138478873935</v>
      </c>
    </row>
    <row r="106" spans="1:65" x14ac:dyDescent="0.35">
      <c r="A106" s="25" t="s">
        <v>10567</v>
      </c>
      <c r="B106" s="25" t="s">
        <v>10528</v>
      </c>
      <c r="C106" s="25" t="s">
        <v>10529</v>
      </c>
      <c r="D106" s="25" t="s">
        <v>10541</v>
      </c>
      <c r="E106" s="25" t="s">
        <v>10665</v>
      </c>
      <c r="F106" s="25">
        <v>96866</v>
      </c>
      <c r="G106" s="25">
        <v>0.8970991984690615</v>
      </c>
      <c r="H106" s="25">
        <v>160</v>
      </c>
      <c r="I106" s="25">
        <v>591.28773381101189</v>
      </c>
      <c r="J106" s="42">
        <v>0.72520934350172739</v>
      </c>
      <c r="K106" s="25">
        <v>35</v>
      </c>
      <c r="L106" s="25">
        <v>64.822755878463653</v>
      </c>
      <c r="M106" s="25">
        <v>16.049849921796223</v>
      </c>
      <c r="N106" s="25">
        <v>34.388276541382687</v>
      </c>
      <c r="O106" s="25">
        <v>6.4097856117927545</v>
      </c>
      <c r="P106" s="25">
        <v>13.314839779403641</v>
      </c>
      <c r="Q106" s="25">
        <v>14.663651150186295</v>
      </c>
      <c r="R106" s="25">
        <v>2.7424650541752689</v>
      </c>
      <c r="S106" s="25">
        <v>5.7467710430057641</v>
      </c>
      <c r="T106" s="25">
        <v>6.1744150530052604</v>
      </c>
      <c r="U106" s="25">
        <v>0</v>
      </c>
      <c r="V106" s="25">
        <v>4175.9609947687304</v>
      </c>
      <c r="W106" s="25">
        <v>0</v>
      </c>
      <c r="X106" s="25">
        <v>0</v>
      </c>
      <c r="Y106" s="25">
        <v>733.34849807869932</v>
      </c>
      <c r="Z106" s="25">
        <v>0</v>
      </c>
      <c r="AA106" s="25">
        <v>432.58</v>
      </c>
      <c r="AB106" s="25">
        <v>0.71</v>
      </c>
      <c r="AC106" s="25">
        <v>300.05849807869942</v>
      </c>
      <c r="AD106" s="25">
        <v>142.06076426768743</v>
      </c>
      <c r="AE106" s="25">
        <v>-10.485505219974332</v>
      </c>
      <c r="AF106" s="25">
        <v>0</v>
      </c>
      <c r="AG106" s="25">
        <v>0</v>
      </c>
      <c r="AH106" s="25">
        <v>-30.11449029771325</v>
      </c>
      <c r="AI106" s="25">
        <v>-101.46076874999997</v>
      </c>
      <c r="AJ106" s="25">
        <v>0</v>
      </c>
      <c r="AK106" s="25">
        <v>0</v>
      </c>
      <c r="AL106" s="25">
        <v>0</v>
      </c>
      <c r="AM106" s="25">
        <v>0</v>
      </c>
      <c r="AN106" s="25">
        <v>0.47344356242970898</v>
      </c>
      <c r="AO106" s="25">
        <v>591.28773381101189</v>
      </c>
      <c r="AP106" s="25">
        <v>40.599995517687582</v>
      </c>
      <c r="AQ106" s="25">
        <v>10.485505219974332</v>
      </c>
      <c r="AR106" s="25">
        <v>0</v>
      </c>
      <c r="AS106" s="25">
        <v>0</v>
      </c>
      <c r="AT106" s="25">
        <v>30.11449029771325</v>
      </c>
      <c r="AU106" s="25">
        <v>381.20512755103243</v>
      </c>
      <c r="AV106" s="25">
        <v>122.99684421249999</v>
      </c>
      <c r="AW106" s="25">
        <v>122.99684421249999</v>
      </c>
      <c r="AX106" s="25">
        <v>0</v>
      </c>
      <c r="AY106" s="25">
        <v>0</v>
      </c>
      <c r="AZ106" s="25">
        <v>211.31967417382299</v>
      </c>
      <c r="BA106" s="25">
        <v>77.861174682099431</v>
      </c>
      <c r="BB106" s="25">
        <v>55.607708121551475</v>
      </c>
      <c r="BC106" s="25">
        <v>77.850791370172075</v>
      </c>
      <c r="BD106" s="25">
        <v>0</v>
      </c>
      <c r="BE106" s="25">
        <v>46.888609164709464</v>
      </c>
      <c r="BF106" s="25">
        <v>8.3658282704551183</v>
      </c>
      <c r="BG106" s="25">
        <v>1.4901660226239126</v>
      </c>
      <c r="BH106" s="25">
        <v>37.032614871630436</v>
      </c>
      <c r="BI106" s="25">
        <v>0</v>
      </c>
      <c r="BJ106" s="25">
        <v>421.80512306872004</v>
      </c>
      <c r="BK106" s="25">
        <v>563.86588733640747</v>
      </c>
      <c r="BL106" s="25">
        <v>1.4290793028806015</v>
      </c>
      <c r="BM106" s="25">
        <v>0.72520934350172739</v>
      </c>
    </row>
    <row r="107" spans="1:65" x14ac:dyDescent="0.35">
      <c r="A107" s="25" t="s">
        <v>10567</v>
      </c>
      <c r="B107" s="25" t="s">
        <v>10528</v>
      </c>
      <c r="C107" s="25" t="s">
        <v>10529</v>
      </c>
      <c r="D107" s="25" t="s">
        <v>10543</v>
      </c>
      <c r="E107" s="25" t="s">
        <v>10666</v>
      </c>
      <c r="F107" s="25">
        <v>96866</v>
      </c>
      <c r="G107" s="25">
        <v>0.8970991984690615</v>
      </c>
      <c r="H107" s="25">
        <v>160</v>
      </c>
      <c r="I107" s="25">
        <v>801.99566705259952</v>
      </c>
      <c r="J107" s="42">
        <v>0.19588512875297048</v>
      </c>
      <c r="K107" s="25">
        <v>35</v>
      </c>
      <c r="L107" s="25">
        <v>64.822755878463653</v>
      </c>
      <c r="M107" s="25">
        <v>16.049849921796223</v>
      </c>
      <c r="N107" s="25">
        <v>34.388276541382687</v>
      </c>
      <c r="O107" s="25">
        <v>6.4097856117927545</v>
      </c>
      <c r="P107" s="25">
        <v>13.314839779403641</v>
      </c>
      <c r="Q107" s="25">
        <v>14.663651150186295</v>
      </c>
      <c r="R107" s="25">
        <v>2.7424650541752689</v>
      </c>
      <c r="S107" s="25">
        <v>5.7467710430057641</v>
      </c>
      <c r="T107" s="25">
        <v>6.1744150530052604</v>
      </c>
      <c r="U107" s="25">
        <v>0</v>
      </c>
      <c r="V107" s="25">
        <v>0</v>
      </c>
      <c r="W107" s="25">
        <v>1043.9902486921826</v>
      </c>
      <c r="X107" s="25">
        <v>0</v>
      </c>
      <c r="Y107" s="25">
        <v>733.34849807869932</v>
      </c>
      <c r="Z107" s="25">
        <v>0</v>
      </c>
      <c r="AA107" s="25">
        <v>432.58</v>
      </c>
      <c r="AB107" s="25">
        <v>0.71</v>
      </c>
      <c r="AC107" s="25">
        <v>300.05849807869942</v>
      </c>
      <c r="AD107" s="25">
        <v>-68.647168973900193</v>
      </c>
      <c r="AE107" s="25">
        <v>11.785321926716216</v>
      </c>
      <c r="AF107" s="25">
        <v>-19.423098183257213</v>
      </c>
      <c r="AG107" s="25">
        <v>201.21305603605342</v>
      </c>
      <c r="AH107" s="25">
        <v>0</v>
      </c>
      <c r="AI107" s="25">
        <v>-101.46076874999997</v>
      </c>
      <c r="AJ107" s="25">
        <v>0</v>
      </c>
      <c r="AK107" s="25">
        <v>-23.46734205561236</v>
      </c>
      <c r="AL107" s="25">
        <v>0</v>
      </c>
      <c r="AM107" s="25">
        <v>0</v>
      </c>
      <c r="AN107" s="25">
        <v>-0.22877928608406017</v>
      </c>
      <c r="AO107" s="25">
        <v>801.99566705259952</v>
      </c>
      <c r="AP107" s="25">
        <v>0</v>
      </c>
      <c r="AQ107" s="25">
        <v>0</v>
      </c>
      <c r="AR107" s="25">
        <v>0</v>
      </c>
      <c r="AS107" s="25">
        <v>0</v>
      </c>
      <c r="AT107" s="25">
        <v>0</v>
      </c>
      <c r="AU107" s="25">
        <v>360.80469155252251</v>
      </c>
      <c r="AV107" s="25">
        <v>122.99684421249999</v>
      </c>
      <c r="AW107" s="25">
        <v>122.99684421249999</v>
      </c>
      <c r="AX107" s="25">
        <v>0</v>
      </c>
      <c r="AY107" s="25">
        <v>0</v>
      </c>
      <c r="AZ107" s="25">
        <v>211.31967417382299</v>
      </c>
      <c r="BA107" s="25">
        <v>77.861174682099431</v>
      </c>
      <c r="BB107" s="25">
        <v>55.607708121551475</v>
      </c>
      <c r="BC107" s="25">
        <v>77.850791370172075</v>
      </c>
      <c r="BD107" s="25">
        <v>0</v>
      </c>
      <c r="BE107" s="25">
        <v>26.488173166199573</v>
      </c>
      <c r="BF107" s="25">
        <v>7.1924611676745007</v>
      </c>
      <c r="BG107" s="25">
        <v>1.4901660226239126</v>
      </c>
      <c r="BH107" s="25">
        <v>17.805545975901161</v>
      </c>
      <c r="BI107" s="25">
        <v>0</v>
      </c>
      <c r="BJ107" s="25">
        <v>360.80469155252251</v>
      </c>
      <c r="BK107" s="25">
        <v>292.15752257862232</v>
      </c>
      <c r="BL107" s="25">
        <v>0.52356132389464582</v>
      </c>
      <c r="BM107" s="25">
        <v>0.19588512875297048</v>
      </c>
    </row>
    <row r="108" spans="1:65" x14ac:dyDescent="0.35">
      <c r="A108" s="25" t="s">
        <v>10567</v>
      </c>
      <c r="B108" s="25" t="s">
        <v>10528</v>
      </c>
      <c r="C108" s="25" t="s">
        <v>10529</v>
      </c>
      <c r="D108" s="25" t="s">
        <v>10545</v>
      </c>
      <c r="E108" s="25" t="s">
        <v>10667</v>
      </c>
      <c r="F108" s="25">
        <v>96866</v>
      </c>
      <c r="G108" s="25">
        <v>0.8970991984690615</v>
      </c>
      <c r="H108" s="25">
        <v>160</v>
      </c>
      <c r="I108" s="25">
        <v>612.97461536975368</v>
      </c>
      <c r="J108" s="42">
        <v>0.59552157006319839</v>
      </c>
      <c r="K108" s="25">
        <v>35</v>
      </c>
      <c r="L108" s="25">
        <v>64.822755878463653</v>
      </c>
      <c r="M108" s="25">
        <v>16.049849921796223</v>
      </c>
      <c r="N108" s="25">
        <v>34.388276541382687</v>
      </c>
      <c r="O108" s="25">
        <v>6.4097856117927545</v>
      </c>
      <c r="P108" s="25">
        <v>13.314839779403641</v>
      </c>
      <c r="Q108" s="25">
        <v>14.663651150186295</v>
      </c>
      <c r="R108" s="25">
        <v>2.7424650541752689</v>
      </c>
      <c r="S108" s="25">
        <v>5.7467710430057641</v>
      </c>
      <c r="T108" s="25">
        <v>6.1744150530052604</v>
      </c>
      <c r="U108" s="25">
        <v>0</v>
      </c>
      <c r="V108" s="25">
        <v>0</v>
      </c>
      <c r="W108" s="25">
        <v>0</v>
      </c>
      <c r="X108" s="25">
        <v>1043990.2486921826</v>
      </c>
      <c r="Y108" s="25">
        <v>733.34849807869932</v>
      </c>
      <c r="Z108" s="25">
        <v>0</v>
      </c>
      <c r="AA108" s="25">
        <v>432.58</v>
      </c>
      <c r="AB108" s="25">
        <v>0.71</v>
      </c>
      <c r="AC108" s="25">
        <v>300.05849807869942</v>
      </c>
      <c r="AD108" s="25">
        <v>120.37388270894564</v>
      </c>
      <c r="AE108" s="25">
        <v>11.785321926716216</v>
      </c>
      <c r="AF108" s="25">
        <v>0</v>
      </c>
      <c r="AG108" s="25">
        <v>0</v>
      </c>
      <c r="AH108" s="25">
        <v>0</v>
      </c>
      <c r="AI108" s="25">
        <v>-101.46076874999997</v>
      </c>
      <c r="AJ108" s="25">
        <v>0</v>
      </c>
      <c r="AK108" s="25">
        <v>-30.698435885661969</v>
      </c>
      <c r="AL108" s="25">
        <v>0</v>
      </c>
      <c r="AM108" s="25">
        <v>0</v>
      </c>
      <c r="AN108" s="25">
        <v>0.40116805049585347</v>
      </c>
      <c r="AO108" s="25">
        <v>612.97461536975368</v>
      </c>
      <c r="AP108" s="25">
        <v>0</v>
      </c>
      <c r="AQ108" s="25">
        <v>0</v>
      </c>
      <c r="AR108" s="25">
        <v>0</v>
      </c>
      <c r="AS108" s="25">
        <v>0</v>
      </c>
      <c r="AT108" s="25">
        <v>0</v>
      </c>
      <c r="AU108" s="25">
        <v>379.72422072363457</v>
      </c>
      <c r="AV108" s="25">
        <v>122.99684421249999</v>
      </c>
      <c r="AW108" s="25">
        <v>122.99684421249999</v>
      </c>
      <c r="AX108" s="25">
        <v>0</v>
      </c>
      <c r="AY108" s="25">
        <v>0</v>
      </c>
      <c r="AZ108" s="25">
        <v>211.31967417382299</v>
      </c>
      <c r="BA108" s="25">
        <v>77.861174682099431</v>
      </c>
      <c r="BB108" s="25">
        <v>55.607708121551475</v>
      </c>
      <c r="BC108" s="25">
        <v>77.850791370172075</v>
      </c>
      <c r="BD108" s="25">
        <v>0</v>
      </c>
      <c r="BE108" s="25">
        <v>45.407702337311619</v>
      </c>
      <c r="BF108" s="25">
        <v>6.8309064761720197</v>
      </c>
      <c r="BG108" s="25">
        <v>1.4901660226239126</v>
      </c>
      <c r="BH108" s="25">
        <v>37.086629838515691</v>
      </c>
      <c r="BI108" s="25">
        <v>0</v>
      </c>
      <c r="BJ108" s="25">
        <v>379.72422072363457</v>
      </c>
      <c r="BK108" s="25">
        <v>500.09810343258022</v>
      </c>
      <c r="BL108" s="25">
        <v>1.2165614628189541</v>
      </c>
      <c r="BM108" s="25">
        <v>0.59552157006319839</v>
      </c>
    </row>
    <row r="109" spans="1:65" x14ac:dyDescent="0.35">
      <c r="A109" s="25" t="s">
        <v>10567</v>
      </c>
      <c r="B109" s="25" t="s">
        <v>10528</v>
      </c>
      <c r="C109" s="25" t="s">
        <v>10529</v>
      </c>
      <c r="D109" s="25" t="s">
        <v>10547</v>
      </c>
      <c r="E109" s="25" t="s">
        <v>10668</v>
      </c>
      <c r="F109" s="25">
        <v>96866</v>
      </c>
      <c r="G109" s="25">
        <v>0.8970991984690615</v>
      </c>
      <c r="H109" s="25">
        <v>160</v>
      </c>
      <c r="I109" s="25">
        <v>612.11855077741814</v>
      </c>
      <c r="J109" s="42">
        <v>0.58454397638844269</v>
      </c>
      <c r="K109" s="25">
        <v>35</v>
      </c>
      <c r="L109" s="25">
        <v>65.676353790414851</v>
      </c>
      <c r="M109" s="25">
        <v>16.221618564923013</v>
      </c>
      <c r="N109" s="25">
        <v>34.388276541382687</v>
      </c>
      <c r="O109" s="25">
        <v>4.832240619595094</v>
      </c>
      <c r="P109" s="25">
        <v>13.878248705188518</v>
      </c>
      <c r="Q109" s="25">
        <v>15.677787216599075</v>
      </c>
      <c r="R109" s="25">
        <v>2.7424650541752689</v>
      </c>
      <c r="S109" s="25">
        <v>6.7609071094185476</v>
      </c>
      <c r="T109" s="25">
        <v>6.1744150530052604</v>
      </c>
      <c r="U109" s="25">
        <v>0</v>
      </c>
      <c r="V109" s="25">
        <v>0</v>
      </c>
      <c r="W109" s="25">
        <v>0</v>
      </c>
      <c r="X109" s="25">
        <v>0</v>
      </c>
      <c r="Y109" s="25">
        <v>700.73890097890899</v>
      </c>
      <c r="Z109" s="25">
        <v>0</v>
      </c>
      <c r="AA109" s="25">
        <v>432.58</v>
      </c>
      <c r="AB109" s="25">
        <v>0.71</v>
      </c>
      <c r="AC109" s="25">
        <v>267.44890097890908</v>
      </c>
      <c r="AD109" s="25">
        <v>88.620350201490851</v>
      </c>
      <c r="AE109" s="25">
        <v>12.840418548508994</v>
      </c>
      <c r="AF109" s="25">
        <v>0</v>
      </c>
      <c r="AG109" s="25">
        <v>0</v>
      </c>
      <c r="AH109" s="25">
        <v>0</v>
      </c>
      <c r="AI109" s="25">
        <v>-101.46076874999997</v>
      </c>
      <c r="AJ109" s="25">
        <v>0</v>
      </c>
      <c r="AK109" s="25">
        <v>0</v>
      </c>
      <c r="AL109" s="25">
        <v>0</v>
      </c>
      <c r="AM109" s="25">
        <v>0</v>
      </c>
      <c r="AN109" s="25">
        <v>0.33135432554452493</v>
      </c>
      <c r="AO109" s="25">
        <v>612.11855077741814</v>
      </c>
      <c r="AP109" s="25">
        <v>0</v>
      </c>
      <c r="AQ109" s="25">
        <v>0</v>
      </c>
      <c r="AR109" s="25">
        <v>0</v>
      </c>
      <c r="AS109" s="25">
        <v>0</v>
      </c>
      <c r="AT109" s="25">
        <v>0</v>
      </c>
      <c r="AU109" s="25">
        <v>371.63876246998103</v>
      </c>
      <c r="AV109" s="25">
        <v>119.70846174999998</v>
      </c>
      <c r="AW109" s="25">
        <v>119.70846174999998</v>
      </c>
      <c r="AX109" s="25">
        <v>0</v>
      </c>
      <c r="AY109" s="25">
        <v>0</v>
      </c>
      <c r="AZ109" s="25">
        <v>212.27789669689992</v>
      </c>
      <c r="BA109" s="25">
        <v>77.861174682099431</v>
      </c>
      <c r="BB109" s="25">
        <v>56.006967506166866</v>
      </c>
      <c r="BC109" s="25">
        <v>78.409754508633611</v>
      </c>
      <c r="BD109" s="25">
        <v>0</v>
      </c>
      <c r="BE109" s="25">
        <v>39.652404023081168</v>
      </c>
      <c r="BF109" s="25">
        <v>6.8042090462130744</v>
      </c>
      <c r="BG109" s="25">
        <v>1.4901660226239126</v>
      </c>
      <c r="BH109" s="25">
        <v>31.358028954244183</v>
      </c>
      <c r="BI109" s="25">
        <v>0</v>
      </c>
      <c r="BJ109" s="25">
        <v>371.63876246998103</v>
      </c>
      <c r="BK109" s="25">
        <v>460.25911267147188</v>
      </c>
      <c r="BL109" s="25">
        <v>1.3378638326159344</v>
      </c>
      <c r="BM109" s="25">
        <v>0.58454397638844269</v>
      </c>
    </row>
    <row r="110" spans="1:65" x14ac:dyDescent="0.35">
      <c r="A110" s="25" t="s">
        <v>10567</v>
      </c>
      <c r="B110" s="25" t="s">
        <v>10528</v>
      </c>
      <c r="C110" s="25" t="s">
        <v>10529</v>
      </c>
      <c r="D110" s="25" t="s">
        <v>10549</v>
      </c>
      <c r="E110" s="25" t="s">
        <v>10669</v>
      </c>
      <c r="F110" s="25">
        <v>96866</v>
      </c>
      <c r="G110" s="25">
        <v>0.8970991984690615</v>
      </c>
      <c r="H110" s="25">
        <v>160</v>
      </c>
      <c r="I110" s="25">
        <v>674.79532453006311</v>
      </c>
      <c r="J110" s="42">
        <v>0.45155143716456542</v>
      </c>
      <c r="K110" s="25">
        <v>35</v>
      </c>
      <c r="L110" s="25">
        <v>59.082310744628529</v>
      </c>
      <c r="M110" s="25">
        <v>15.172017864645603</v>
      </c>
      <c r="N110" s="25">
        <v>34.388276541382687</v>
      </c>
      <c r="O110" s="25">
        <v>7.7063268022325024</v>
      </c>
      <c r="P110" s="25">
        <v>12.029706899706493</v>
      </c>
      <c r="Q110" s="25">
        <v>14.652242839443693</v>
      </c>
      <c r="R110" s="25">
        <v>2.7424650541752689</v>
      </c>
      <c r="S110" s="25">
        <v>0</v>
      </c>
      <c r="T110" s="25">
        <v>11.909777785268423</v>
      </c>
      <c r="U110" s="25">
        <v>0</v>
      </c>
      <c r="V110" s="25">
        <v>0</v>
      </c>
      <c r="W110" s="25">
        <v>0</v>
      </c>
      <c r="X110" s="25">
        <v>0</v>
      </c>
      <c r="Y110" s="25">
        <v>764.19986027933828</v>
      </c>
      <c r="Z110" s="25">
        <v>0</v>
      </c>
      <c r="AA110" s="25">
        <v>432.58</v>
      </c>
      <c r="AB110" s="25">
        <v>0.71</v>
      </c>
      <c r="AC110" s="25">
        <v>330.90986027933826</v>
      </c>
      <c r="AD110" s="25">
        <v>89.404535749275169</v>
      </c>
      <c r="AE110" s="25">
        <v>12.056233000724824</v>
      </c>
      <c r="AF110" s="25">
        <v>0</v>
      </c>
      <c r="AG110" s="25">
        <v>0</v>
      </c>
      <c r="AH110" s="25">
        <v>0</v>
      </c>
      <c r="AI110" s="25">
        <v>-101.46076874999997</v>
      </c>
      <c r="AJ110" s="25">
        <v>0</v>
      </c>
      <c r="AK110" s="25">
        <v>0</v>
      </c>
      <c r="AL110" s="25">
        <v>0</v>
      </c>
      <c r="AM110" s="25">
        <v>0</v>
      </c>
      <c r="AN110" s="25">
        <v>0.27017791393041035</v>
      </c>
      <c r="AO110" s="25">
        <v>674.79532453006311</v>
      </c>
      <c r="AP110" s="25">
        <v>0</v>
      </c>
      <c r="AQ110" s="25">
        <v>0</v>
      </c>
      <c r="AR110" s="25">
        <v>0</v>
      </c>
      <c r="AS110" s="25">
        <v>0</v>
      </c>
      <c r="AT110" s="25">
        <v>0</v>
      </c>
      <c r="AU110" s="25">
        <v>381.21012311354235</v>
      </c>
      <c r="AV110" s="25">
        <v>130.4976278</v>
      </c>
      <c r="AW110" s="25">
        <v>130.4976278</v>
      </c>
      <c r="AX110" s="25">
        <v>0</v>
      </c>
      <c r="AY110" s="25">
        <v>0</v>
      </c>
      <c r="AZ110" s="25">
        <v>203.16573437579942</v>
      </c>
      <c r="BA110" s="25">
        <v>77.861174682099431</v>
      </c>
      <c r="BB110" s="25">
        <v>52.21023320570832</v>
      </c>
      <c r="BC110" s="25">
        <v>73.094326487991651</v>
      </c>
      <c r="BD110" s="25">
        <v>0</v>
      </c>
      <c r="BE110" s="25">
        <v>47.54676093774291</v>
      </c>
      <c r="BF110" s="25">
        <v>9.5741588408312293</v>
      </c>
      <c r="BG110" s="25">
        <v>1.4901660226239126</v>
      </c>
      <c r="BH110" s="25">
        <v>36.482436074287769</v>
      </c>
      <c r="BI110" s="25">
        <v>0</v>
      </c>
      <c r="BJ110" s="25">
        <v>381.21012311354235</v>
      </c>
      <c r="BK110" s="25">
        <v>470.61465886281752</v>
      </c>
      <c r="BL110" s="25">
        <v>0.92080906361104531</v>
      </c>
      <c r="BM110" s="25">
        <v>0.45155143716456542</v>
      </c>
    </row>
    <row r="111" spans="1:65" x14ac:dyDescent="0.35">
      <c r="A111" s="25" t="s">
        <v>10567</v>
      </c>
      <c r="B111" s="25" t="s">
        <v>10528</v>
      </c>
      <c r="C111" s="25" t="s">
        <v>10529</v>
      </c>
      <c r="D111" s="25" t="s">
        <v>10551</v>
      </c>
      <c r="E111" s="25" t="s">
        <v>10670</v>
      </c>
      <c r="F111" s="25">
        <v>96866</v>
      </c>
      <c r="G111" s="25">
        <v>0.8970991984690615</v>
      </c>
      <c r="H111" s="25">
        <v>160</v>
      </c>
      <c r="I111" s="25">
        <v>655.02945331144599</v>
      </c>
      <c r="J111" s="42">
        <v>1.1939172863976542</v>
      </c>
      <c r="K111" s="25">
        <v>35</v>
      </c>
      <c r="L111" s="25">
        <v>59.082310744628529</v>
      </c>
      <c r="M111" s="25">
        <v>14.116708850450749</v>
      </c>
      <c r="N111" s="25">
        <v>34.388276541382687</v>
      </c>
      <c r="O111" s="25">
        <v>25.130944028181275</v>
      </c>
      <c r="P111" s="25">
        <v>6.3291622974414841</v>
      </c>
      <c r="Q111" s="25">
        <v>2.9281702157599319</v>
      </c>
      <c r="R111" s="25">
        <v>2.9281702157599319</v>
      </c>
      <c r="S111" s="25">
        <v>0</v>
      </c>
      <c r="T111" s="25">
        <v>0</v>
      </c>
      <c r="U111" s="25">
        <v>21804.537156049621</v>
      </c>
      <c r="V111" s="25">
        <v>0</v>
      </c>
      <c r="W111" s="25">
        <v>0</v>
      </c>
      <c r="X111" s="25">
        <v>0</v>
      </c>
      <c r="Y111" s="25">
        <v>1051.5720762671394</v>
      </c>
      <c r="Z111" s="25">
        <v>0</v>
      </c>
      <c r="AA111" s="25">
        <v>432.58</v>
      </c>
      <c r="AB111" s="25">
        <v>0.71</v>
      </c>
      <c r="AC111" s="25">
        <v>618.28207626713936</v>
      </c>
      <c r="AD111" s="25">
        <v>396.54262295569345</v>
      </c>
      <c r="AE111" s="25">
        <v>-11.033077498484754</v>
      </c>
      <c r="AF111" s="25">
        <v>0</v>
      </c>
      <c r="AG111" s="25">
        <v>0</v>
      </c>
      <c r="AH111" s="25">
        <v>-331.05696859374518</v>
      </c>
      <c r="AI111" s="25">
        <v>-123.00035822944253</v>
      </c>
      <c r="AJ111" s="25">
        <v>68.547781365979091</v>
      </c>
      <c r="AK111" s="25">
        <v>0</v>
      </c>
      <c r="AL111" s="25">
        <v>0</v>
      </c>
      <c r="AM111" s="25">
        <v>0</v>
      </c>
      <c r="AN111" s="25">
        <v>0.64136199022589879</v>
      </c>
      <c r="AO111" s="25">
        <v>655.02945331144599</v>
      </c>
      <c r="AP111" s="25">
        <v>342.09004609222995</v>
      </c>
      <c r="AQ111" s="25">
        <v>11.033077498484754</v>
      </c>
      <c r="AR111" s="25">
        <v>0</v>
      </c>
      <c r="AS111" s="25">
        <v>0</v>
      </c>
      <c r="AT111" s="25">
        <v>331.05696859374518</v>
      </c>
      <c r="AU111" s="25">
        <v>496.70039462735627</v>
      </c>
      <c r="AV111" s="25">
        <v>163.76932450000001</v>
      </c>
      <c r="AW111" s="25">
        <v>163.76932450000001</v>
      </c>
      <c r="AX111" s="25">
        <v>0</v>
      </c>
      <c r="AY111" s="25">
        <v>0</v>
      </c>
      <c r="AZ111" s="25">
        <v>209.02354390093487</v>
      </c>
      <c r="BA111" s="25">
        <v>83.718984207234897</v>
      </c>
      <c r="BB111" s="25">
        <v>52.21023320570832</v>
      </c>
      <c r="BC111" s="25">
        <v>73.094326487991651</v>
      </c>
      <c r="BD111" s="25">
        <v>0</v>
      </c>
      <c r="BE111" s="25">
        <v>123.9075262264214</v>
      </c>
      <c r="BF111" s="25">
        <v>24.549851976059937</v>
      </c>
      <c r="BG111" s="25">
        <v>1.602277209707845</v>
      </c>
      <c r="BH111" s="25">
        <v>97.755397040653605</v>
      </c>
      <c r="BI111" s="25">
        <v>0</v>
      </c>
      <c r="BJ111" s="25">
        <v>838.79044071958629</v>
      </c>
      <c r="BK111" s="25">
        <v>1235.3330636752798</v>
      </c>
      <c r="BL111" s="25">
        <v>1.2648773390452321</v>
      </c>
      <c r="BM111" s="25">
        <v>1.1939172863976542</v>
      </c>
    </row>
    <row r="112" spans="1:65" x14ac:dyDescent="0.35">
      <c r="A112" s="25" t="s">
        <v>10567</v>
      </c>
      <c r="B112" s="25" t="s">
        <v>10528</v>
      </c>
      <c r="C112" s="25" t="s">
        <v>10529</v>
      </c>
      <c r="D112" s="25" t="s">
        <v>10553</v>
      </c>
      <c r="E112" s="25" t="s">
        <v>10671</v>
      </c>
      <c r="F112" s="25">
        <v>96866</v>
      </c>
      <c r="G112" s="25">
        <v>0.8970991984690615</v>
      </c>
      <c r="H112" s="25">
        <v>160</v>
      </c>
      <c r="I112" s="25">
        <v>1604.829489988098</v>
      </c>
      <c r="J112" s="42">
        <v>0.12836492613356684</v>
      </c>
      <c r="K112" s="25">
        <v>35</v>
      </c>
      <c r="L112" s="25">
        <v>77.117075678549512</v>
      </c>
      <c r="M112" s="25">
        <v>23.282069648797524</v>
      </c>
      <c r="N112" s="25">
        <v>34.388276541382687</v>
      </c>
      <c r="O112" s="25">
        <v>25.130944028181275</v>
      </c>
      <c r="P112" s="25">
        <v>6.3291622974414841</v>
      </c>
      <c r="Q112" s="25">
        <v>2.9281702157599319</v>
      </c>
      <c r="R112" s="25">
        <v>2.9281702157599319</v>
      </c>
      <c r="S112" s="25">
        <v>0</v>
      </c>
      <c r="T112" s="25">
        <v>0</v>
      </c>
      <c r="U112" s="25">
        <v>21804.537156049621</v>
      </c>
      <c r="V112" s="25">
        <v>0</v>
      </c>
      <c r="W112" s="25">
        <v>0</v>
      </c>
      <c r="X112" s="25">
        <v>0</v>
      </c>
      <c r="Y112" s="25">
        <v>1953.399869016182</v>
      </c>
      <c r="Z112" s="25">
        <v>0</v>
      </c>
      <c r="AA112" s="25">
        <v>432.58</v>
      </c>
      <c r="AB112" s="25">
        <v>0.71</v>
      </c>
      <c r="AC112" s="25">
        <v>1520.1098690161821</v>
      </c>
      <c r="AD112" s="25">
        <v>348.57037902808406</v>
      </c>
      <c r="AE112" s="25">
        <v>-28.43446323945415</v>
      </c>
      <c r="AF112" s="25">
        <v>0</v>
      </c>
      <c r="AG112" s="25">
        <v>0</v>
      </c>
      <c r="AH112" s="25">
        <v>-252.67407032560467</v>
      </c>
      <c r="AI112" s="25">
        <v>-123.00035822944253</v>
      </c>
      <c r="AJ112" s="25">
        <v>55.538512766417185</v>
      </c>
      <c r="AK112" s="25">
        <v>0</v>
      </c>
      <c r="AL112" s="25">
        <v>0</v>
      </c>
      <c r="AM112" s="25">
        <v>0</v>
      </c>
      <c r="AN112" s="25">
        <v>0.22930604302548174</v>
      </c>
      <c r="AO112" s="25">
        <v>1604.829489988098</v>
      </c>
      <c r="AP112" s="25">
        <v>281.10853356505885</v>
      </c>
      <c r="AQ112" s="25">
        <v>28.43446323945415</v>
      </c>
      <c r="AR112" s="25">
        <v>0</v>
      </c>
      <c r="AS112" s="25">
        <v>0</v>
      </c>
      <c r="AT112" s="25">
        <v>252.67407032560467</v>
      </c>
      <c r="AU112" s="25">
        <v>931.43477536233104</v>
      </c>
      <c r="AV112" s="25">
        <v>163.76932450000001</v>
      </c>
      <c r="AW112" s="25">
        <v>163.76932450000001</v>
      </c>
      <c r="AX112" s="25">
        <v>0</v>
      </c>
      <c r="AY112" s="25">
        <v>0</v>
      </c>
      <c r="AZ112" s="25">
        <v>376.13674386978249</v>
      </c>
      <c r="BA112" s="25">
        <v>83.718984207234897</v>
      </c>
      <c r="BB112" s="25">
        <v>121.84073319272817</v>
      </c>
      <c r="BC112" s="25">
        <v>170.57702646981943</v>
      </c>
      <c r="BD112" s="25">
        <v>0</v>
      </c>
      <c r="BE112" s="25">
        <v>391.52870699254851</v>
      </c>
      <c r="BF112" s="25">
        <v>66.462371262097392</v>
      </c>
      <c r="BG112" s="25">
        <v>1.602277209707845</v>
      </c>
      <c r="BH112" s="25">
        <v>323.46405852074327</v>
      </c>
      <c r="BI112" s="25">
        <v>0</v>
      </c>
      <c r="BJ112" s="25">
        <v>1212.5433089273899</v>
      </c>
      <c r="BK112" s="25">
        <v>1561.113687955474</v>
      </c>
      <c r="BL112" s="25">
        <v>0.13551903262927831</v>
      </c>
      <c r="BM112" s="25">
        <v>0.12836492613356684</v>
      </c>
    </row>
    <row r="113" spans="1:65" x14ac:dyDescent="0.35">
      <c r="A113" s="25" t="s">
        <v>10567</v>
      </c>
      <c r="B113" s="25" t="s">
        <v>10528</v>
      </c>
      <c r="C113" s="25" t="s">
        <v>10620</v>
      </c>
      <c r="D113" s="25" t="s">
        <v>9782</v>
      </c>
      <c r="E113" s="25" t="s">
        <v>10672</v>
      </c>
      <c r="F113" s="25">
        <v>96866</v>
      </c>
      <c r="G113" s="25">
        <v>0.8970991984690615</v>
      </c>
      <c r="H113" s="25">
        <v>160</v>
      </c>
      <c r="I113" s="68">
        <v>591.28773381101189</v>
      </c>
      <c r="J113" s="43">
        <v>0.72520934350172739</v>
      </c>
      <c r="K113" s="25">
        <v>35</v>
      </c>
      <c r="L113" s="25">
        <v>64.822755878463653</v>
      </c>
      <c r="M113" s="25">
        <v>16.049849921796223</v>
      </c>
      <c r="N113" s="25">
        <v>34.388276541382687</v>
      </c>
      <c r="O113" s="25">
        <v>6.4097856117927545</v>
      </c>
      <c r="P113" s="25">
        <v>13.314839779403641</v>
      </c>
      <c r="Q113" s="25">
        <v>14.663651150186295</v>
      </c>
      <c r="R113" s="25">
        <v>2.7424650541752689</v>
      </c>
      <c r="S113" s="25">
        <v>5.7467710430057641</v>
      </c>
      <c r="T113" s="25">
        <v>6.1744150530052604</v>
      </c>
      <c r="U113" s="25">
        <v>0</v>
      </c>
      <c r="V113" s="25">
        <v>4175.9609947687304</v>
      </c>
      <c r="W113" s="25">
        <v>0</v>
      </c>
      <c r="X113" s="25">
        <v>0</v>
      </c>
      <c r="Y113" s="25">
        <v>733.34849807869932</v>
      </c>
      <c r="Z113" s="25">
        <v>0</v>
      </c>
      <c r="AA113" s="25">
        <v>432.58</v>
      </c>
      <c r="AB113" s="25">
        <v>0.71</v>
      </c>
      <c r="AC113" s="25">
        <v>300.05849807869942</v>
      </c>
      <c r="AD113" s="25">
        <v>142.06076426768743</v>
      </c>
      <c r="AE113" s="25">
        <v>-10.485505219974332</v>
      </c>
      <c r="AF113" s="25">
        <v>0</v>
      </c>
      <c r="AG113" s="25">
        <v>0</v>
      </c>
      <c r="AH113" s="25">
        <v>-30.11449029771325</v>
      </c>
      <c r="AI113" s="25">
        <v>-101.46076874999997</v>
      </c>
      <c r="AJ113" s="25">
        <v>0</v>
      </c>
      <c r="AK113" s="25">
        <v>0</v>
      </c>
      <c r="AL113" s="25">
        <v>0</v>
      </c>
      <c r="AM113" s="25">
        <v>0</v>
      </c>
      <c r="AN113" s="25">
        <v>0.47344356242970898</v>
      </c>
      <c r="AO113" s="25">
        <v>591.28773381101189</v>
      </c>
      <c r="AP113" s="25">
        <v>40.599995517687582</v>
      </c>
      <c r="AQ113" s="25">
        <v>10.485505219974332</v>
      </c>
      <c r="AR113" s="25">
        <v>0</v>
      </c>
      <c r="AS113" s="25">
        <v>0</v>
      </c>
      <c r="AT113" s="25">
        <v>30.11449029771325</v>
      </c>
      <c r="AU113" s="25">
        <v>381.20512755103243</v>
      </c>
      <c r="AV113" s="25">
        <v>122.99684421249999</v>
      </c>
      <c r="AW113" s="25">
        <v>122.99684421249999</v>
      </c>
      <c r="AX113" s="25">
        <v>0</v>
      </c>
      <c r="AY113" s="25">
        <v>0</v>
      </c>
      <c r="AZ113" s="25">
        <v>211.31967417382299</v>
      </c>
      <c r="BA113" s="25">
        <v>77.861174682099431</v>
      </c>
      <c r="BB113" s="25">
        <v>55.607708121551475</v>
      </c>
      <c r="BC113" s="25">
        <v>77.850791370172075</v>
      </c>
      <c r="BD113" s="25">
        <v>0</v>
      </c>
      <c r="BE113" s="25">
        <v>46.888609164709464</v>
      </c>
      <c r="BF113" s="25">
        <v>8.3658282704551183</v>
      </c>
      <c r="BG113" s="25">
        <v>1.4901660226239126</v>
      </c>
      <c r="BH113" s="25">
        <v>37.032614871630436</v>
      </c>
      <c r="BI113" s="25">
        <v>0</v>
      </c>
      <c r="BJ113" s="25">
        <v>421.80512306872004</v>
      </c>
      <c r="BK113" s="25">
        <v>563.86588733640747</v>
      </c>
      <c r="BL113" s="25">
        <v>1.4290793028806015</v>
      </c>
      <c r="BM113" s="25">
        <v>0.72520934350172739</v>
      </c>
    </row>
    <row r="114" spans="1:65" x14ac:dyDescent="0.35">
      <c r="A114" s="25" t="s">
        <v>10567</v>
      </c>
      <c r="B114" s="25" t="s">
        <v>10528</v>
      </c>
      <c r="C114" s="25" t="s">
        <v>10531</v>
      </c>
      <c r="D114" s="25" t="s">
        <v>10541</v>
      </c>
      <c r="E114" s="25" t="s">
        <v>10673</v>
      </c>
      <c r="F114" s="25">
        <v>164168</v>
      </c>
      <c r="G114" s="25">
        <v>0.89713644492477818</v>
      </c>
      <c r="H114" s="25">
        <v>160</v>
      </c>
      <c r="I114" s="25">
        <v>613.98114468577501</v>
      </c>
      <c r="J114" s="42">
        <v>0.68543071233544806</v>
      </c>
      <c r="K114" s="25">
        <v>35</v>
      </c>
      <c r="L114" s="25">
        <v>133.67278307156167</v>
      </c>
      <c r="M114" s="25">
        <v>24.298860206693444</v>
      </c>
      <c r="N114" s="25">
        <v>58.28349447255794</v>
      </c>
      <c r="O114" s="25">
        <v>10.8637228104652</v>
      </c>
      <c r="P114" s="25">
        <v>22.566859079197805</v>
      </c>
      <c r="Q114" s="25">
        <v>24.852912582894945</v>
      </c>
      <c r="R114" s="25">
        <v>4.6481086841864965</v>
      </c>
      <c r="S114" s="25">
        <v>9.7400024661606643</v>
      </c>
      <c r="T114" s="25">
        <v>10.46480143254778</v>
      </c>
      <c r="U114" s="25">
        <v>0</v>
      </c>
      <c r="V114" s="25">
        <v>7077.6911213717576</v>
      </c>
      <c r="W114" s="25">
        <v>0</v>
      </c>
      <c r="X114" s="25">
        <v>0</v>
      </c>
      <c r="Y114" s="25">
        <v>755.57200301072783</v>
      </c>
      <c r="Z114" s="25">
        <v>0</v>
      </c>
      <c r="AA114" s="25">
        <v>446.36</v>
      </c>
      <c r="AB114" s="25">
        <v>0.71</v>
      </c>
      <c r="AC114" s="25">
        <v>308.50200301072783</v>
      </c>
      <c r="AD114" s="25">
        <v>141.59085832495282</v>
      </c>
      <c r="AE114" s="25">
        <v>-17.997766284219342</v>
      </c>
      <c r="AF114" s="25">
        <v>0</v>
      </c>
      <c r="AG114" s="25">
        <v>0</v>
      </c>
      <c r="AH114" s="25">
        <v>-22.132323290733552</v>
      </c>
      <c r="AI114" s="25">
        <v>-101.46076875</v>
      </c>
      <c r="AJ114" s="25">
        <v>0</v>
      </c>
      <c r="AK114" s="25">
        <v>0</v>
      </c>
      <c r="AL114" s="25">
        <v>0</v>
      </c>
      <c r="AM114" s="25">
        <v>0</v>
      </c>
      <c r="AN114" s="25">
        <v>0.45896252518019842</v>
      </c>
      <c r="AO114" s="25">
        <v>613.98114468577501</v>
      </c>
      <c r="AP114" s="25">
        <v>40.130089574952891</v>
      </c>
      <c r="AQ114" s="25">
        <v>17.997766284219342</v>
      </c>
      <c r="AR114" s="25">
        <v>0</v>
      </c>
      <c r="AS114" s="25">
        <v>0</v>
      </c>
      <c r="AT114" s="25">
        <v>22.132323290733552</v>
      </c>
      <c r="AU114" s="25">
        <v>382.62258847332674</v>
      </c>
      <c r="AV114" s="25">
        <v>122.99684421250001</v>
      </c>
      <c r="AW114" s="25">
        <v>122.99684421250001</v>
      </c>
      <c r="AX114" s="25">
        <v>0</v>
      </c>
      <c r="AY114" s="25">
        <v>0</v>
      </c>
      <c r="AZ114" s="25">
        <v>213.47548554426291</v>
      </c>
      <c r="BA114" s="25">
        <v>77.861174682099431</v>
      </c>
      <c r="BB114" s="25">
        <v>56.505962859234785</v>
      </c>
      <c r="BC114" s="25">
        <v>79.108348002928693</v>
      </c>
      <c r="BD114" s="25">
        <v>0</v>
      </c>
      <c r="BE114" s="25">
        <v>46.150258716563847</v>
      </c>
      <c r="BF114" s="25">
        <v>8.3658282704551183</v>
      </c>
      <c r="BG114" s="25">
        <v>1.4901660226239126</v>
      </c>
      <c r="BH114" s="25">
        <v>36.294264423484819</v>
      </c>
      <c r="BI114" s="25">
        <v>0</v>
      </c>
      <c r="BJ114" s="25">
        <v>422.75267804827962</v>
      </c>
      <c r="BK114" s="25">
        <v>564.34353637323238</v>
      </c>
      <c r="BL114" s="25">
        <v>1.3641452219286572</v>
      </c>
      <c r="BM114" s="25">
        <v>0.68543071233544806</v>
      </c>
    </row>
    <row r="115" spans="1:65" x14ac:dyDescent="0.35">
      <c r="A115" s="25" t="s">
        <v>10567</v>
      </c>
      <c r="B115" s="25" t="s">
        <v>10528</v>
      </c>
      <c r="C115" s="25" t="s">
        <v>10531</v>
      </c>
      <c r="D115" s="25" t="s">
        <v>10543</v>
      </c>
      <c r="E115" s="25" t="s">
        <v>10674</v>
      </c>
      <c r="F115" s="25">
        <v>164168</v>
      </c>
      <c r="G115" s="25">
        <v>0.89713644492477818</v>
      </c>
      <c r="H115" s="25">
        <v>160</v>
      </c>
      <c r="I115" s="25">
        <v>750.90942202423457</v>
      </c>
      <c r="J115" s="42">
        <v>0.3090368998125449</v>
      </c>
      <c r="K115" s="25">
        <v>35</v>
      </c>
      <c r="L115" s="25">
        <v>133.67278307156167</v>
      </c>
      <c r="M115" s="25">
        <v>24.298860206693444</v>
      </c>
      <c r="N115" s="25">
        <v>58.28349447255794</v>
      </c>
      <c r="O115" s="25">
        <v>10.8637228104652</v>
      </c>
      <c r="P115" s="25">
        <v>22.566859079197805</v>
      </c>
      <c r="Q115" s="25">
        <v>24.852912582894945</v>
      </c>
      <c r="R115" s="25">
        <v>4.6481086841864965</v>
      </c>
      <c r="S115" s="25">
        <v>9.7400024661606643</v>
      </c>
      <c r="T115" s="25">
        <v>10.46480143254778</v>
      </c>
      <c r="U115" s="25">
        <v>0</v>
      </c>
      <c r="V115" s="25">
        <v>0</v>
      </c>
      <c r="W115" s="25">
        <v>1769.4227803429394</v>
      </c>
      <c r="X115" s="25">
        <v>0</v>
      </c>
      <c r="Y115" s="25">
        <v>755.57200301072783</v>
      </c>
      <c r="Z115" s="25">
        <v>0</v>
      </c>
      <c r="AA115" s="25">
        <v>446.36</v>
      </c>
      <c r="AB115" s="25">
        <v>0.71</v>
      </c>
      <c r="AC115" s="25">
        <v>308.50200301072783</v>
      </c>
      <c r="AD115" s="25">
        <v>4.6625809864932535</v>
      </c>
      <c r="AE115" s="25">
        <v>20.228826858744657</v>
      </c>
      <c r="AF115" s="25">
        <v>-11.459966113232309</v>
      </c>
      <c r="AG115" s="25">
        <v>118.71920648070329</v>
      </c>
      <c r="AH115" s="25">
        <v>0</v>
      </c>
      <c r="AI115" s="25">
        <v>-101.46076875</v>
      </c>
      <c r="AJ115" s="25">
        <v>0</v>
      </c>
      <c r="AK115" s="25">
        <v>-30.689879462708962</v>
      </c>
      <c r="AL115" s="25">
        <v>0</v>
      </c>
      <c r="AM115" s="25">
        <v>0</v>
      </c>
      <c r="AN115" s="25">
        <v>1.5113616576198103E-2</v>
      </c>
      <c r="AO115" s="25">
        <v>750.90942202423457</v>
      </c>
      <c r="AP115" s="25">
        <v>0</v>
      </c>
      <c r="AQ115" s="25">
        <v>0</v>
      </c>
      <c r="AR115" s="25">
        <v>0</v>
      </c>
      <c r="AS115" s="25">
        <v>0</v>
      </c>
      <c r="AT115" s="25">
        <v>0</v>
      </c>
      <c r="AU115" s="25">
        <v>370.89814184663396</v>
      </c>
      <c r="AV115" s="25">
        <v>122.99684421250001</v>
      </c>
      <c r="AW115" s="25">
        <v>122.99684421250001</v>
      </c>
      <c r="AX115" s="25">
        <v>0</v>
      </c>
      <c r="AY115" s="25">
        <v>0</v>
      </c>
      <c r="AZ115" s="25">
        <v>213.47548554426291</v>
      </c>
      <c r="BA115" s="25">
        <v>77.861174682099431</v>
      </c>
      <c r="BB115" s="25">
        <v>56.505962859234785</v>
      </c>
      <c r="BC115" s="25">
        <v>79.108348002928693</v>
      </c>
      <c r="BD115" s="25">
        <v>0</v>
      </c>
      <c r="BE115" s="25">
        <v>34.425812089871073</v>
      </c>
      <c r="BF115" s="25">
        <v>6.8313342973196685</v>
      </c>
      <c r="BG115" s="25">
        <v>1.4901660226239126</v>
      </c>
      <c r="BH115" s="25">
        <v>26.104311769927492</v>
      </c>
      <c r="BI115" s="25">
        <v>0</v>
      </c>
      <c r="BJ115" s="25">
        <v>370.89814184663396</v>
      </c>
      <c r="BK115" s="25">
        <v>375.56072283312722</v>
      </c>
      <c r="BL115" s="25">
        <v>0.75221138779552688</v>
      </c>
      <c r="BM115" s="25">
        <v>0.3090368998125449</v>
      </c>
    </row>
    <row r="116" spans="1:65" x14ac:dyDescent="0.35">
      <c r="A116" s="25" t="s">
        <v>10567</v>
      </c>
      <c r="B116" s="25" t="s">
        <v>10528</v>
      </c>
      <c r="C116" s="25" t="s">
        <v>10531</v>
      </c>
      <c r="D116" s="25" t="s">
        <v>10545</v>
      </c>
      <c r="E116" s="25" t="s">
        <v>10675</v>
      </c>
      <c r="F116" s="25">
        <v>164168</v>
      </c>
      <c r="G116" s="25">
        <v>0.89713644492477818</v>
      </c>
      <c r="H116" s="25">
        <v>160</v>
      </c>
      <c r="I116" s="25">
        <v>639.38371039290496</v>
      </c>
      <c r="J116" s="42">
        <v>0.55482690177376248</v>
      </c>
      <c r="K116" s="25">
        <v>35</v>
      </c>
      <c r="L116" s="25">
        <v>133.67278307156167</v>
      </c>
      <c r="M116" s="25">
        <v>24.298860206693444</v>
      </c>
      <c r="N116" s="25">
        <v>58.28349447255794</v>
      </c>
      <c r="O116" s="25">
        <v>10.8637228104652</v>
      </c>
      <c r="P116" s="25">
        <v>22.566859079197805</v>
      </c>
      <c r="Q116" s="25">
        <v>24.852912582894945</v>
      </c>
      <c r="R116" s="25">
        <v>4.6481086841864965</v>
      </c>
      <c r="S116" s="25">
        <v>9.7400024661606643</v>
      </c>
      <c r="T116" s="25">
        <v>10.46480143254778</v>
      </c>
      <c r="U116" s="25">
        <v>0</v>
      </c>
      <c r="V116" s="25">
        <v>0</v>
      </c>
      <c r="W116" s="25">
        <v>0</v>
      </c>
      <c r="X116" s="25">
        <v>1769422.7803429393</v>
      </c>
      <c r="Y116" s="25">
        <v>755.57200301072783</v>
      </c>
      <c r="Z116" s="25">
        <v>0</v>
      </c>
      <c r="AA116" s="25">
        <v>446.36</v>
      </c>
      <c r="AB116" s="25">
        <v>0.71</v>
      </c>
      <c r="AC116" s="25">
        <v>308.50200301072783</v>
      </c>
      <c r="AD116" s="25">
        <v>116.18829261782287</v>
      </c>
      <c r="AE116" s="25">
        <v>20.228826858744657</v>
      </c>
      <c r="AF116" s="25">
        <v>0</v>
      </c>
      <c r="AG116" s="25">
        <v>0</v>
      </c>
      <c r="AH116" s="25">
        <v>0</v>
      </c>
      <c r="AI116" s="25">
        <v>-101.46076875</v>
      </c>
      <c r="AJ116" s="25">
        <v>0</v>
      </c>
      <c r="AK116" s="25">
        <v>-34.956350726567592</v>
      </c>
      <c r="AL116" s="25">
        <v>0</v>
      </c>
      <c r="AM116" s="25">
        <v>0</v>
      </c>
      <c r="AN116" s="25">
        <v>0.3766208695046383</v>
      </c>
      <c r="AO116" s="25">
        <v>639.38371039290496</v>
      </c>
      <c r="AP116" s="25">
        <v>0</v>
      </c>
      <c r="AQ116" s="25">
        <v>0</v>
      </c>
      <c r="AR116" s="25">
        <v>0</v>
      </c>
      <c r="AS116" s="25">
        <v>0</v>
      </c>
      <c r="AT116" s="25">
        <v>0</v>
      </c>
      <c r="AU116" s="25">
        <v>382.06099347481302</v>
      </c>
      <c r="AV116" s="25">
        <v>122.99684421250001</v>
      </c>
      <c r="AW116" s="25">
        <v>122.99684421250001</v>
      </c>
      <c r="AX116" s="25">
        <v>0</v>
      </c>
      <c r="AY116" s="25">
        <v>0</v>
      </c>
      <c r="AZ116" s="25">
        <v>213.47548554426291</v>
      </c>
      <c r="BA116" s="25">
        <v>77.861174682099431</v>
      </c>
      <c r="BB116" s="25">
        <v>56.505962859234785</v>
      </c>
      <c r="BC116" s="25">
        <v>79.108348002928693</v>
      </c>
      <c r="BD116" s="25">
        <v>0</v>
      </c>
      <c r="BE116" s="25">
        <v>45.588663718050121</v>
      </c>
      <c r="BF116" s="25">
        <v>6.618010734126738</v>
      </c>
      <c r="BG116" s="25">
        <v>1.4901660226239126</v>
      </c>
      <c r="BH116" s="25">
        <v>37.480486961299469</v>
      </c>
      <c r="BI116" s="25">
        <v>0</v>
      </c>
      <c r="BJ116" s="25">
        <v>382.06099347481302</v>
      </c>
      <c r="BK116" s="25">
        <v>498.24928609263588</v>
      </c>
      <c r="BL116" s="25">
        <v>1.1499026898362539</v>
      </c>
      <c r="BM116" s="25">
        <v>0.55482690177376248</v>
      </c>
    </row>
    <row r="117" spans="1:65" x14ac:dyDescent="0.35">
      <c r="A117" s="25" t="s">
        <v>10567</v>
      </c>
      <c r="B117" s="25" t="s">
        <v>10528</v>
      </c>
      <c r="C117" s="25" t="s">
        <v>10531</v>
      </c>
      <c r="D117" s="25" t="s">
        <v>10547</v>
      </c>
      <c r="E117" s="25" t="s">
        <v>10676</v>
      </c>
      <c r="F117" s="25">
        <v>164168</v>
      </c>
      <c r="G117" s="25">
        <v>0.89713644492477818</v>
      </c>
      <c r="H117" s="25">
        <v>160</v>
      </c>
      <c r="I117" s="25">
        <v>634.71861894361496</v>
      </c>
      <c r="J117" s="42">
        <v>0.48233018024281782</v>
      </c>
      <c r="K117" s="25">
        <v>35</v>
      </c>
      <c r="L117" s="25">
        <v>87.073951540514372</v>
      </c>
      <c r="M117" s="25">
        <v>20.844903833698954</v>
      </c>
      <c r="N117" s="25">
        <v>58.28349447255794</v>
      </c>
      <c r="O117" s="25">
        <v>8.1899966432838411</v>
      </c>
      <c r="P117" s="25">
        <v>23.521761281762579</v>
      </c>
      <c r="Q117" s="25">
        <v>26.571736547511531</v>
      </c>
      <c r="R117" s="25">
        <v>4.6481086841864965</v>
      </c>
      <c r="S117" s="25">
        <v>11.458826430777256</v>
      </c>
      <c r="T117" s="25">
        <v>10.46480143254778</v>
      </c>
      <c r="U117" s="25">
        <v>0</v>
      </c>
      <c r="V117" s="25">
        <v>0</v>
      </c>
      <c r="W117" s="25">
        <v>0</v>
      </c>
      <c r="X117" s="25">
        <v>0</v>
      </c>
      <c r="Y117" s="25">
        <v>718.92893506200744</v>
      </c>
      <c r="Z117" s="25">
        <v>0</v>
      </c>
      <c r="AA117" s="25">
        <v>446.36</v>
      </c>
      <c r="AB117" s="25">
        <v>0.71</v>
      </c>
      <c r="AC117" s="25">
        <v>271.8589350620075</v>
      </c>
      <c r="AD117" s="25">
        <v>84.210316118392484</v>
      </c>
      <c r="AE117" s="25">
        <v>17.250452631607413</v>
      </c>
      <c r="AF117" s="25">
        <v>0</v>
      </c>
      <c r="AG117" s="25">
        <v>0</v>
      </c>
      <c r="AH117" s="25">
        <v>0</v>
      </c>
      <c r="AI117" s="25">
        <v>-101.46076875</v>
      </c>
      <c r="AJ117" s="25">
        <v>0</v>
      </c>
      <c r="AK117" s="25">
        <v>0</v>
      </c>
      <c r="AL117" s="25">
        <v>0</v>
      </c>
      <c r="AM117" s="25">
        <v>0</v>
      </c>
      <c r="AN117" s="25">
        <v>0.30975739715593753</v>
      </c>
      <c r="AO117" s="25">
        <v>634.71861894361496</v>
      </c>
      <c r="AP117" s="25">
        <v>0</v>
      </c>
      <c r="AQ117" s="25">
        <v>0</v>
      </c>
      <c r="AR117" s="25">
        <v>0</v>
      </c>
      <c r="AS117" s="25">
        <v>0</v>
      </c>
      <c r="AT117" s="25">
        <v>0</v>
      </c>
      <c r="AU117" s="25">
        <v>328.79256482216124</v>
      </c>
      <c r="AV117" s="25">
        <v>119.70846174999998</v>
      </c>
      <c r="AW117" s="25">
        <v>119.70846174999998</v>
      </c>
      <c r="AX117" s="25">
        <v>0</v>
      </c>
      <c r="AY117" s="25">
        <v>0</v>
      </c>
      <c r="AZ117" s="25">
        <v>169.43169904908009</v>
      </c>
      <c r="BA117" s="25">
        <v>77.861174682099431</v>
      </c>
      <c r="BB117" s="25">
        <v>38.15438515290861</v>
      </c>
      <c r="BC117" s="25">
        <v>53.416139214072047</v>
      </c>
      <c r="BD117" s="25">
        <v>0</v>
      </c>
      <c r="BE117" s="25">
        <v>39.652404023081168</v>
      </c>
      <c r="BF117" s="25">
        <v>6.8042090462130735</v>
      </c>
      <c r="BG117" s="25">
        <v>1.4901660226239126</v>
      </c>
      <c r="BH117" s="25">
        <v>31.358028954244183</v>
      </c>
      <c r="BI117" s="25">
        <v>0</v>
      </c>
      <c r="BJ117" s="25">
        <v>328.79256482216124</v>
      </c>
      <c r="BK117" s="25">
        <v>413.00288094055372</v>
      </c>
      <c r="BL117" s="25">
        <v>1.1261132388704411</v>
      </c>
      <c r="BM117" s="25">
        <v>0.48233018024281782</v>
      </c>
    </row>
    <row r="118" spans="1:65" x14ac:dyDescent="0.35">
      <c r="A118" s="25" t="s">
        <v>10567</v>
      </c>
      <c r="B118" s="25" t="s">
        <v>10528</v>
      </c>
      <c r="C118" s="25" t="s">
        <v>10531</v>
      </c>
      <c r="D118" s="25" t="s">
        <v>10549</v>
      </c>
      <c r="E118" s="25" t="s">
        <v>10677</v>
      </c>
      <c r="F118" s="25">
        <v>164168</v>
      </c>
      <c r="G118" s="25">
        <v>0.89713644492477818</v>
      </c>
      <c r="H118" s="25">
        <v>160</v>
      </c>
      <c r="I118" s="25">
        <v>688.57532453006297</v>
      </c>
      <c r="J118" s="42">
        <v>0.36790762291873069</v>
      </c>
      <c r="K118" s="25">
        <v>35</v>
      </c>
      <c r="L118" s="25">
        <v>66.132751326490052</v>
      </c>
      <c r="M118" s="25">
        <v>17.571110211347534</v>
      </c>
      <c r="N118" s="25">
        <v>58.28349447255794</v>
      </c>
      <c r="O118" s="25">
        <v>13.061185402564055</v>
      </c>
      <c r="P118" s="25">
        <v>20.388732036390223</v>
      </c>
      <c r="Q118" s="25">
        <v>24.833577033603675</v>
      </c>
      <c r="R118" s="25">
        <v>4.6481086841864965</v>
      </c>
      <c r="S118" s="25">
        <v>0</v>
      </c>
      <c r="T118" s="25">
        <v>20.185468349417174</v>
      </c>
      <c r="U118" s="25">
        <v>0</v>
      </c>
      <c r="V118" s="25">
        <v>0</v>
      </c>
      <c r="W118" s="25">
        <v>0</v>
      </c>
      <c r="X118" s="25">
        <v>0</v>
      </c>
      <c r="Y118" s="25">
        <v>777.97986027933825</v>
      </c>
      <c r="Z118" s="25">
        <v>0</v>
      </c>
      <c r="AA118" s="25">
        <v>446.36</v>
      </c>
      <c r="AB118" s="25">
        <v>0.71</v>
      </c>
      <c r="AC118" s="25">
        <v>330.90986027933826</v>
      </c>
      <c r="AD118" s="25">
        <v>89.404535749275283</v>
      </c>
      <c r="AE118" s="25">
        <v>12.056233000724813</v>
      </c>
      <c r="AF118" s="25">
        <v>0</v>
      </c>
      <c r="AG118" s="25">
        <v>0</v>
      </c>
      <c r="AH118" s="25">
        <v>0</v>
      </c>
      <c r="AI118" s="25">
        <v>-101.46076875</v>
      </c>
      <c r="AJ118" s="25">
        <v>0</v>
      </c>
      <c r="AK118" s="25">
        <v>0</v>
      </c>
      <c r="AL118" s="25">
        <v>0</v>
      </c>
      <c r="AM118" s="25">
        <v>0</v>
      </c>
      <c r="AN118" s="25">
        <v>0.27017791393041068</v>
      </c>
      <c r="AO118" s="25">
        <v>688.57532453006297</v>
      </c>
      <c r="AP118" s="25">
        <v>0</v>
      </c>
      <c r="AQ118" s="25">
        <v>0</v>
      </c>
      <c r="AR118" s="25">
        <v>0</v>
      </c>
      <c r="AS118" s="25">
        <v>0</v>
      </c>
      <c r="AT118" s="25">
        <v>0</v>
      </c>
      <c r="AU118" s="25">
        <v>329.83743537841195</v>
      </c>
      <c r="AV118" s="25">
        <v>130.4976278</v>
      </c>
      <c r="AW118" s="25">
        <v>130.4976278</v>
      </c>
      <c r="AX118" s="25">
        <v>0</v>
      </c>
      <c r="AY118" s="25">
        <v>0</v>
      </c>
      <c r="AZ118" s="25">
        <v>151.79304664066899</v>
      </c>
      <c r="BA118" s="25">
        <v>77.861174682099431</v>
      </c>
      <c r="BB118" s="25">
        <v>30.804946649403984</v>
      </c>
      <c r="BC118" s="25">
        <v>43.126925309165571</v>
      </c>
      <c r="BD118" s="25">
        <v>0</v>
      </c>
      <c r="BE118" s="25">
        <v>47.546760937742917</v>
      </c>
      <c r="BF118" s="25">
        <v>9.5741588408312275</v>
      </c>
      <c r="BG118" s="25">
        <v>1.4901660226239126</v>
      </c>
      <c r="BH118" s="25">
        <v>36.482436074287776</v>
      </c>
      <c r="BI118" s="25">
        <v>0</v>
      </c>
      <c r="BJ118" s="25">
        <v>329.83743537841195</v>
      </c>
      <c r="BK118" s="25">
        <v>419.24197112768724</v>
      </c>
      <c r="BL118" s="25">
        <v>0.76556229129738895</v>
      </c>
      <c r="BM118" s="25">
        <v>0.36790762291873069</v>
      </c>
    </row>
    <row r="119" spans="1:65" x14ac:dyDescent="0.35">
      <c r="A119" s="25" t="s">
        <v>10567</v>
      </c>
      <c r="B119" s="25" t="s">
        <v>10528</v>
      </c>
      <c r="C119" s="25" t="s">
        <v>10531</v>
      </c>
      <c r="D119" s="25" t="s">
        <v>10551</v>
      </c>
      <c r="E119" s="25" t="s">
        <v>10678</v>
      </c>
      <c r="F119" s="25">
        <v>164168</v>
      </c>
      <c r="G119" s="25">
        <v>0.89713644492477818</v>
      </c>
      <c r="H119" s="25">
        <v>160</v>
      </c>
      <c r="I119" s="25">
        <v>686.1126128814268</v>
      </c>
      <c r="J119" s="42">
        <v>0.94557013869238526</v>
      </c>
      <c r="K119" s="25">
        <v>35</v>
      </c>
      <c r="L119" s="25">
        <v>66.132751326490052</v>
      </c>
      <c r="M119" s="25">
        <v>15.782503648827628</v>
      </c>
      <c r="N119" s="25">
        <v>58.28349447255794</v>
      </c>
      <c r="O119" s="25">
        <v>42.593563407983829</v>
      </c>
      <c r="P119" s="25">
        <v>10.727077157674287</v>
      </c>
      <c r="Q119" s="25">
        <v>4.9628539068998272</v>
      </c>
      <c r="R119" s="25">
        <v>4.9628539068998272</v>
      </c>
      <c r="S119" s="25">
        <v>0</v>
      </c>
      <c r="T119" s="25">
        <v>0</v>
      </c>
      <c r="U119" s="25">
        <v>36955.752036074671</v>
      </c>
      <c r="V119" s="25">
        <v>0</v>
      </c>
      <c r="W119" s="25">
        <v>0</v>
      </c>
      <c r="X119" s="25">
        <v>0</v>
      </c>
      <c r="Y119" s="25">
        <v>1066.8850377730869</v>
      </c>
      <c r="Z119" s="25">
        <v>0</v>
      </c>
      <c r="AA119" s="25">
        <v>446.36</v>
      </c>
      <c r="AB119" s="25">
        <v>0.71</v>
      </c>
      <c r="AC119" s="25">
        <v>619.81503777308683</v>
      </c>
      <c r="AD119" s="25">
        <v>380.77242489166008</v>
      </c>
      <c r="AE119" s="25">
        <v>-12.566039004432207</v>
      </c>
      <c r="AF119" s="25">
        <v>0</v>
      </c>
      <c r="AG119" s="25">
        <v>0</v>
      </c>
      <c r="AH119" s="25">
        <v>-221.02157785533322</v>
      </c>
      <c r="AI119" s="25">
        <v>-123.00035822944253</v>
      </c>
      <c r="AJ119" s="25">
        <v>-24.184449802451983</v>
      </c>
      <c r="AK119" s="25">
        <v>0</v>
      </c>
      <c r="AL119" s="25">
        <v>0</v>
      </c>
      <c r="AM119" s="25">
        <v>0</v>
      </c>
      <c r="AN119" s="25">
        <v>0.61433234382264246</v>
      </c>
      <c r="AO119" s="25">
        <v>686.1126128814268</v>
      </c>
      <c r="AP119" s="25">
        <v>233.58761685976543</v>
      </c>
      <c r="AQ119" s="25">
        <v>12.566039004432207</v>
      </c>
      <c r="AR119" s="25">
        <v>0</v>
      </c>
      <c r="AS119" s="25">
        <v>0</v>
      </c>
      <c r="AT119" s="25">
        <v>221.02157785533322</v>
      </c>
      <c r="AU119" s="25">
        <v>489.22259454254686</v>
      </c>
      <c r="AV119" s="25">
        <v>163.76932449999998</v>
      </c>
      <c r="AW119" s="25">
        <v>163.76932449999998</v>
      </c>
      <c r="AX119" s="25">
        <v>0</v>
      </c>
      <c r="AY119" s="25">
        <v>0</v>
      </c>
      <c r="AZ119" s="25">
        <v>157.65085616580447</v>
      </c>
      <c r="BA119" s="25">
        <v>83.718984207234911</v>
      </c>
      <c r="BB119" s="25">
        <v>30.804946649403984</v>
      </c>
      <c r="BC119" s="25">
        <v>43.126925309165571</v>
      </c>
      <c r="BD119" s="25">
        <v>0</v>
      </c>
      <c r="BE119" s="25">
        <v>167.80241387674243</v>
      </c>
      <c r="BF119" s="25">
        <v>19.913240417638384</v>
      </c>
      <c r="BG119" s="25">
        <v>1.6022772097078453</v>
      </c>
      <c r="BH119" s="25">
        <v>146.28689624939619</v>
      </c>
      <c r="BI119" s="25">
        <v>0</v>
      </c>
      <c r="BJ119" s="25">
        <v>722.81021140231223</v>
      </c>
      <c r="BK119" s="25">
        <v>1103.5826362939724</v>
      </c>
      <c r="BL119" s="25">
        <v>1.0467116139224719</v>
      </c>
      <c r="BM119" s="25">
        <v>0.94557013869238526</v>
      </c>
    </row>
    <row r="120" spans="1:65" x14ac:dyDescent="0.35">
      <c r="A120" s="25" t="s">
        <v>10567</v>
      </c>
      <c r="B120" s="25" t="s">
        <v>10528</v>
      </c>
      <c r="C120" s="25" t="s">
        <v>10531</v>
      </c>
      <c r="D120" s="25" t="s">
        <v>10553</v>
      </c>
      <c r="E120" s="25" t="s">
        <v>10679</v>
      </c>
      <c r="F120" s="25">
        <v>164168</v>
      </c>
      <c r="G120" s="25">
        <v>0.89713644492477818</v>
      </c>
      <c r="H120" s="25">
        <v>160</v>
      </c>
      <c r="I120" s="25">
        <v>1629.0413535759199</v>
      </c>
      <c r="J120" s="42">
        <v>6.0255996150705968E-2</v>
      </c>
      <c r="K120" s="25">
        <v>35</v>
      </c>
      <c r="L120" s="25">
        <v>119.01889552060997</v>
      </c>
      <c r="M120" s="25">
        <v>26.961768224658179</v>
      </c>
      <c r="N120" s="25">
        <v>58.28349447255794</v>
      </c>
      <c r="O120" s="25">
        <v>42.593563407983829</v>
      </c>
      <c r="P120" s="25">
        <v>10.727077157674287</v>
      </c>
      <c r="Q120" s="25">
        <v>4.9628539068998272</v>
      </c>
      <c r="R120" s="25">
        <v>4.9628539068998272</v>
      </c>
      <c r="S120" s="25">
        <v>0</v>
      </c>
      <c r="T120" s="25">
        <v>0</v>
      </c>
      <c r="U120" s="25">
        <v>36955.752036074671</v>
      </c>
      <c r="V120" s="25">
        <v>0</v>
      </c>
      <c r="W120" s="25">
        <v>0</v>
      </c>
      <c r="X120" s="25">
        <v>0</v>
      </c>
      <c r="Y120" s="25">
        <v>1974.5967155053888</v>
      </c>
      <c r="Z120" s="25">
        <v>0</v>
      </c>
      <c r="AA120" s="25">
        <v>446.36</v>
      </c>
      <c r="AB120" s="25">
        <v>0.71</v>
      </c>
      <c r="AC120" s="25">
        <v>1527.5267155053889</v>
      </c>
      <c r="AD120" s="25">
        <v>345.55536192946897</v>
      </c>
      <c r="AE120" s="25">
        <v>-35.851309728660908</v>
      </c>
      <c r="AF120" s="25">
        <v>0</v>
      </c>
      <c r="AG120" s="25">
        <v>0</v>
      </c>
      <c r="AH120" s="25">
        <v>-185.25159696007523</v>
      </c>
      <c r="AI120" s="25">
        <v>-123.00035822944253</v>
      </c>
      <c r="AJ120" s="25">
        <v>-1.4520970112905665</v>
      </c>
      <c r="AK120" s="25">
        <v>0</v>
      </c>
      <c r="AL120" s="25">
        <v>0</v>
      </c>
      <c r="AM120" s="25">
        <v>0</v>
      </c>
      <c r="AN120" s="25">
        <v>0.22621886636865823</v>
      </c>
      <c r="AO120" s="25">
        <v>1629.0413535759199</v>
      </c>
      <c r="AP120" s="25">
        <v>221.10290668873614</v>
      </c>
      <c r="AQ120" s="25">
        <v>35.851309728660908</v>
      </c>
      <c r="AR120" s="25">
        <v>0</v>
      </c>
      <c r="AS120" s="25">
        <v>0</v>
      </c>
      <c r="AT120" s="25">
        <v>185.25159696007523</v>
      </c>
      <c r="AU120" s="25">
        <v>894.02795641759531</v>
      </c>
      <c r="AV120" s="25">
        <v>163.76932449999998</v>
      </c>
      <c r="AW120" s="25">
        <v>163.76932449999998</v>
      </c>
      <c r="AX120" s="25">
        <v>0</v>
      </c>
      <c r="AY120" s="25">
        <v>0</v>
      </c>
      <c r="AZ120" s="25">
        <v>261.38579463533364</v>
      </c>
      <c r="BA120" s="25">
        <v>83.718984207234911</v>
      </c>
      <c r="BB120" s="25">
        <v>74.027837678374482</v>
      </c>
      <c r="BC120" s="25">
        <v>103.63897274972426</v>
      </c>
      <c r="BD120" s="25">
        <v>0</v>
      </c>
      <c r="BE120" s="25">
        <v>468.87283728226174</v>
      </c>
      <c r="BF120" s="25">
        <v>63.612840773212021</v>
      </c>
      <c r="BG120" s="25">
        <v>1.6022772097078453</v>
      </c>
      <c r="BH120" s="25">
        <v>403.65771929934186</v>
      </c>
      <c r="BI120" s="25">
        <v>0</v>
      </c>
      <c r="BJ120" s="25">
        <v>1115.1308631063314</v>
      </c>
      <c r="BK120" s="25">
        <v>1460.6862250358004</v>
      </c>
      <c r="BL120" s="25">
        <v>6.4260420805756557E-2</v>
      </c>
      <c r="BM120" s="25">
        <v>6.0255996150705968E-2</v>
      </c>
    </row>
    <row r="121" spans="1:65" x14ac:dyDescent="0.35">
      <c r="A121" s="25" t="s">
        <v>10567</v>
      </c>
      <c r="B121" s="25" t="s">
        <v>10528</v>
      </c>
      <c r="C121" s="25" t="s">
        <v>10629</v>
      </c>
      <c r="D121" s="25" t="s">
        <v>9782</v>
      </c>
      <c r="E121" s="25" t="s">
        <v>10680</v>
      </c>
      <c r="F121" s="25">
        <v>164168</v>
      </c>
      <c r="G121" s="25">
        <v>0.89713644492477818</v>
      </c>
      <c r="H121" s="25">
        <v>160</v>
      </c>
      <c r="I121" s="68">
        <v>613.98114468577501</v>
      </c>
      <c r="J121" s="43">
        <v>0.68543071233544806</v>
      </c>
      <c r="K121" s="25">
        <v>35</v>
      </c>
      <c r="L121" s="25">
        <v>133.67278307156167</v>
      </c>
      <c r="M121" s="25">
        <v>24.298860206693444</v>
      </c>
      <c r="N121" s="25">
        <v>58.28349447255794</v>
      </c>
      <c r="O121" s="25">
        <v>10.8637228104652</v>
      </c>
      <c r="P121" s="25">
        <v>22.566859079197805</v>
      </c>
      <c r="Q121" s="25">
        <v>24.852912582894945</v>
      </c>
      <c r="R121" s="25">
        <v>4.6481086841864965</v>
      </c>
      <c r="S121" s="25">
        <v>9.7400024661606643</v>
      </c>
      <c r="T121" s="25">
        <v>10.46480143254778</v>
      </c>
      <c r="U121" s="25">
        <v>0</v>
      </c>
      <c r="V121" s="25">
        <v>7077.6911213717576</v>
      </c>
      <c r="W121" s="25">
        <v>0</v>
      </c>
      <c r="X121" s="25">
        <v>0</v>
      </c>
      <c r="Y121" s="25">
        <v>755.57200301072783</v>
      </c>
      <c r="Z121" s="25">
        <v>0</v>
      </c>
      <c r="AA121" s="25">
        <v>446.36</v>
      </c>
      <c r="AB121" s="25">
        <v>0.71</v>
      </c>
      <c r="AC121" s="25">
        <v>308.50200301072783</v>
      </c>
      <c r="AD121" s="25">
        <v>141.59085832495282</v>
      </c>
      <c r="AE121" s="25">
        <v>-17.997766284219342</v>
      </c>
      <c r="AF121" s="25">
        <v>0</v>
      </c>
      <c r="AG121" s="25">
        <v>0</v>
      </c>
      <c r="AH121" s="25">
        <v>-22.132323290733552</v>
      </c>
      <c r="AI121" s="25">
        <v>-101.46076875</v>
      </c>
      <c r="AJ121" s="25">
        <v>0</v>
      </c>
      <c r="AK121" s="25">
        <v>0</v>
      </c>
      <c r="AL121" s="25">
        <v>0</v>
      </c>
      <c r="AM121" s="25">
        <v>0</v>
      </c>
      <c r="AN121" s="25">
        <v>0.45896252518019842</v>
      </c>
      <c r="AO121" s="25">
        <v>613.98114468577501</v>
      </c>
      <c r="AP121" s="25">
        <v>40.130089574952891</v>
      </c>
      <c r="AQ121" s="25">
        <v>17.997766284219342</v>
      </c>
      <c r="AR121" s="25">
        <v>0</v>
      </c>
      <c r="AS121" s="25">
        <v>0</v>
      </c>
      <c r="AT121" s="25">
        <v>22.132323290733552</v>
      </c>
      <c r="AU121" s="25">
        <v>382.62258847332674</v>
      </c>
      <c r="AV121" s="25">
        <v>122.99684421250001</v>
      </c>
      <c r="AW121" s="25">
        <v>122.99684421250001</v>
      </c>
      <c r="AX121" s="25">
        <v>0</v>
      </c>
      <c r="AY121" s="25">
        <v>0</v>
      </c>
      <c r="AZ121" s="25">
        <v>213.47548554426291</v>
      </c>
      <c r="BA121" s="25">
        <v>77.861174682099431</v>
      </c>
      <c r="BB121" s="25">
        <v>56.505962859234785</v>
      </c>
      <c r="BC121" s="25">
        <v>79.108348002928693</v>
      </c>
      <c r="BD121" s="25">
        <v>0</v>
      </c>
      <c r="BE121" s="25">
        <v>46.150258716563847</v>
      </c>
      <c r="BF121" s="25">
        <v>8.3658282704551183</v>
      </c>
      <c r="BG121" s="25">
        <v>1.4901660226239126</v>
      </c>
      <c r="BH121" s="25">
        <v>36.294264423484819</v>
      </c>
      <c r="BI121" s="25">
        <v>0</v>
      </c>
      <c r="BJ121" s="25">
        <v>422.75267804827962</v>
      </c>
      <c r="BK121" s="25">
        <v>564.34353637323238</v>
      </c>
      <c r="BL121" s="25">
        <v>1.3641452219286572</v>
      </c>
      <c r="BM121" s="25">
        <v>0.68543071233544806</v>
      </c>
    </row>
    <row r="122" spans="1:65" x14ac:dyDescent="0.35">
      <c r="A122" s="25" t="s">
        <v>10567</v>
      </c>
      <c r="B122" s="25" t="s">
        <v>10528</v>
      </c>
      <c r="C122" s="25" t="s">
        <v>10533</v>
      </c>
      <c r="D122" s="25" t="s">
        <v>10541</v>
      </c>
      <c r="E122" s="25" t="s">
        <v>10681</v>
      </c>
      <c r="F122" s="25">
        <v>398287</v>
      </c>
      <c r="G122" s="25">
        <v>0.89712357554790034</v>
      </c>
      <c r="H122" s="25">
        <v>160</v>
      </c>
      <c r="I122" s="25">
        <v>440.35765031040711</v>
      </c>
      <c r="J122" s="42">
        <v>0.79332462118082747</v>
      </c>
      <c r="K122" s="25">
        <v>35</v>
      </c>
      <c r="L122" s="25">
        <v>219.53652993967859</v>
      </c>
      <c r="M122" s="25">
        <v>38.015906786122592</v>
      </c>
      <c r="N122" s="25">
        <v>141.3992079191755</v>
      </c>
      <c r="O122" s="25">
        <v>26.356034660490756</v>
      </c>
      <c r="P122" s="25">
        <v>54.748536063235477</v>
      </c>
      <c r="Q122" s="25">
        <v>60.29463719544929</v>
      </c>
      <c r="R122" s="25">
        <v>11.276586831554246</v>
      </c>
      <c r="S122" s="25">
        <v>23.62982258200708</v>
      </c>
      <c r="T122" s="25">
        <v>25.388227781887974</v>
      </c>
      <c r="U122" s="25">
        <v>0</v>
      </c>
      <c r="V122" s="25">
        <v>17170.897653189826</v>
      </c>
      <c r="W122" s="25">
        <v>0</v>
      </c>
      <c r="X122" s="25">
        <v>0</v>
      </c>
      <c r="Y122" s="25">
        <v>581.98506895248397</v>
      </c>
      <c r="Z122" s="25">
        <v>0</v>
      </c>
      <c r="AA122" s="25">
        <v>273.43</v>
      </c>
      <c r="AB122" s="25">
        <v>0.71</v>
      </c>
      <c r="AC122" s="25">
        <v>307.84506895248404</v>
      </c>
      <c r="AD122" s="25">
        <v>141.62741864207686</v>
      </c>
      <c r="AE122" s="25">
        <v>-17.413286238639984</v>
      </c>
      <c r="AF122" s="25">
        <v>0</v>
      </c>
      <c r="AG122" s="25">
        <v>0</v>
      </c>
      <c r="AH122" s="25">
        <v>-22.753363653436974</v>
      </c>
      <c r="AI122" s="25">
        <v>-101.46076874999999</v>
      </c>
      <c r="AJ122" s="25">
        <v>0</v>
      </c>
      <c r="AK122" s="25">
        <v>0</v>
      </c>
      <c r="AL122" s="25">
        <v>0</v>
      </c>
      <c r="AM122" s="25">
        <v>0</v>
      </c>
      <c r="AN122" s="25">
        <v>0.46006070236563407</v>
      </c>
      <c r="AO122" s="25">
        <v>440.35765031040711</v>
      </c>
      <c r="AP122" s="25">
        <v>40.166649892076961</v>
      </c>
      <c r="AQ122" s="25">
        <v>17.413286238639984</v>
      </c>
      <c r="AR122" s="25">
        <v>0</v>
      </c>
      <c r="AS122" s="25">
        <v>0</v>
      </c>
      <c r="AT122" s="25">
        <v>22.753363653436974</v>
      </c>
      <c r="AU122" s="25">
        <v>310.39756653491321</v>
      </c>
      <c r="AV122" s="25">
        <v>122.99684421249998</v>
      </c>
      <c r="AW122" s="25">
        <v>122.99684421249998</v>
      </c>
      <c r="AX122" s="25">
        <v>0</v>
      </c>
      <c r="AY122" s="25">
        <v>0</v>
      </c>
      <c r="AZ122" s="25">
        <v>141.19301737229932</v>
      </c>
      <c r="BA122" s="25">
        <v>77.861174682099417</v>
      </c>
      <c r="BB122" s="25">
        <v>26.388267787583292</v>
      </c>
      <c r="BC122" s="25">
        <v>36.943574902616611</v>
      </c>
      <c r="BD122" s="25">
        <v>0</v>
      </c>
      <c r="BE122" s="25">
        <v>46.207704950113914</v>
      </c>
      <c r="BF122" s="25">
        <v>8.3658282704551183</v>
      </c>
      <c r="BG122" s="25">
        <v>1.4901660226239124</v>
      </c>
      <c r="BH122" s="25">
        <v>36.351710657034886</v>
      </c>
      <c r="BI122" s="25">
        <v>0</v>
      </c>
      <c r="BJ122" s="25">
        <v>350.56421642699019</v>
      </c>
      <c r="BK122" s="25">
        <v>492.19163506906705</v>
      </c>
      <c r="BL122" s="25">
        <v>1.1348129346535181</v>
      </c>
      <c r="BM122" s="25">
        <v>0.79332462118082747</v>
      </c>
    </row>
    <row r="123" spans="1:65" x14ac:dyDescent="0.35">
      <c r="A123" s="25" t="s">
        <v>10567</v>
      </c>
      <c r="B123" s="25" t="s">
        <v>10528</v>
      </c>
      <c r="C123" s="25" t="s">
        <v>10533</v>
      </c>
      <c r="D123" s="25" t="s">
        <v>10543</v>
      </c>
      <c r="E123" s="25" t="s">
        <v>10682</v>
      </c>
      <c r="F123" s="25">
        <v>398287</v>
      </c>
      <c r="G123" s="25">
        <v>0.89712357554790034</v>
      </c>
      <c r="H123" s="25">
        <v>160</v>
      </c>
      <c r="I123" s="25">
        <v>507.5078401511002</v>
      </c>
      <c r="J123" s="42">
        <v>0.4669140443242652</v>
      </c>
      <c r="K123" s="25">
        <v>35</v>
      </c>
      <c r="L123" s="25">
        <v>219.53652993967859</v>
      </c>
      <c r="M123" s="25">
        <v>38.015906786122592</v>
      </c>
      <c r="N123" s="25">
        <v>141.3992079191755</v>
      </c>
      <c r="O123" s="25">
        <v>26.356034660490756</v>
      </c>
      <c r="P123" s="25">
        <v>54.748536063235477</v>
      </c>
      <c r="Q123" s="25">
        <v>60.29463719544929</v>
      </c>
      <c r="R123" s="25">
        <v>11.276586831554246</v>
      </c>
      <c r="S123" s="25">
        <v>23.62982258200708</v>
      </c>
      <c r="T123" s="25">
        <v>25.388227781887974</v>
      </c>
      <c r="U123" s="25">
        <v>0</v>
      </c>
      <c r="V123" s="25">
        <v>0</v>
      </c>
      <c r="W123" s="25">
        <v>4292.7244132974565</v>
      </c>
      <c r="X123" s="25">
        <v>0</v>
      </c>
      <c r="Y123" s="25">
        <v>581.98506895248397</v>
      </c>
      <c r="Z123" s="25">
        <v>0</v>
      </c>
      <c r="AA123" s="25">
        <v>273.43</v>
      </c>
      <c r="AB123" s="25">
        <v>0.71</v>
      </c>
      <c r="AC123" s="25">
        <v>307.84506895248404</v>
      </c>
      <c r="AD123" s="25">
        <v>74.477228801383774</v>
      </c>
      <c r="AE123" s="25">
        <v>19.57189280050083</v>
      </c>
      <c r="AF123" s="25">
        <v>-4.7236959912679772</v>
      </c>
      <c r="AG123" s="25">
        <v>48.93499982446636</v>
      </c>
      <c r="AH123" s="25">
        <v>0</v>
      </c>
      <c r="AI123" s="25">
        <v>-101.46076874999999</v>
      </c>
      <c r="AJ123" s="25">
        <v>0</v>
      </c>
      <c r="AK123" s="25">
        <v>-36.799656685083008</v>
      </c>
      <c r="AL123" s="25">
        <v>0</v>
      </c>
      <c r="AM123" s="25">
        <v>0</v>
      </c>
      <c r="AN123" s="25">
        <v>0.24193088118906772</v>
      </c>
      <c r="AO123" s="25">
        <v>507.5078401511002</v>
      </c>
      <c r="AP123" s="25">
        <v>0</v>
      </c>
      <c r="AQ123" s="25">
        <v>0</v>
      </c>
      <c r="AR123" s="25">
        <v>0</v>
      </c>
      <c r="AS123" s="25">
        <v>0</v>
      </c>
      <c r="AT123" s="25">
        <v>0</v>
      </c>
      <c r="AU123" s="25">
        <v>305.33037832232321</v>
      </c>
      <c r="AV123" s="25">
        <v>122.99684421249998</v>
      </c>
      <c r="AW123" s="25">
        <v>122.99684421249998</v>
      </c>
      <c r="AX123" s="25">
        <v>0</v>
      </c>
      <c r="AY123" s="25">
        <v>0</v>
      </c>
      <c r="AZ123" s="25">
        <v>141.19301737229932</v>
      </c>
      <c r="BA123" s="25">
        <v>77.861174682099417</v>
      </c>
      <c r="BB123" s="25">
        <v>26.388267787583292</v>
      </c>
      <c r="BC123" s="25">
        <v>36.943574902616611</v>
      </c>
      <c r="BD123" s="25">
        <v>0</v>
      </c>
      <c r="BE123" s="25">
        <v>41.140516737523882</v>
      </c>
      <c r="BF123" s="25">
        <v>6.5258454362009672</v>
      </c>
      <c r="BG123" s="25">
        <v>1.4901660226239124</v>
      </c>
      <c r="BH123" s="25">
        <v>33.124505278699004</v>
      </c>
      <c r="BI123" s="25">
        <v>0</v>
      </c>
      <c r="BJ123" s="25">
        <v>305.33037832232321</v>
      </c>
      <c r="BK123" s="25">
        <v>379.80760712370699</v>
      </c>
      <c r="BL123" s="25">
        <v>0.76974609006258965</v>
      </c>
      <c r="BM123" s="25">
        <v>0.4669140443242652</v>
      </c>
    </row>
    <row r="124" spans="1:65" x14ac:dyDescent="0.35">
      <c r="A124" s="25" t="s">
        <v>10567</v>
      </c>
      <c r="B124" s="25" t="s">
        <v>10528</v>
      </c>
      <c r="C124" s="25" t="s">
        <v>10533</v>
      </c>
      <c r="D124" s="25" t="s">
        <v>10545</v>
      </c>
      <c r="E124" s="25" t="s">
        <v>10683</v>
      </c>
      <c r="F124" s="25">
        <v>398287</v>
      </c>
      <c r="G124" s="25">
        <v>0.89712357554790034</v>
      </c>
      <c r="H124" s="25">
        <v>160</v>
      </c>
      <c r="I124" s="25">
        <v>461.53793485199714</v>
      </c>
      <c r="J124" s="42">
        <v>0.62299033254675917</v>
      </c>
      <c r="K124" s="25">
        <v>35</v>
      </c>
      <c r="L124" s="25">
        <v>219.53652993967859</v>
      </c>
      <c r="M124" s="25">
        <v>38.015906786122592</v>
      </c>
      <c r="N124" s="25">
        <v>141.3992079191755</v>
      </c>
      <c r="O124" s="25">
        <v>26.356034660490756</v>
      </c>
      <c r="P124" s="25">
        <v>54.748536063235477</v>
      </c>
      <c r="Q124" s="25">
        <v>60.29463719544929</v>
      </c>
      <c r="R124" s="25">
        <v>11.276586831554246</v>
      </c>
      <c r="S124" s="25">
        <v>23.62982258200708</v>
      </c>
      <c r="T124" s="25">
        <v>25.388227781887974</v>
      </c>
      <c r="U124" s="25">
        <v>0</v>
      </c>
      <c r="V124" s="25">
        <v>0</v>
      </c>
      <c r="W124" s="25">
        <v>0</v>
      </c>
      <c r="X124" s="25">
        <v>4292724.4132974567</v>
      </c>
      <c r="Y124" s="25">
        <v>581.98506895248397</v>
      </c>
      <c r="Z124" s="25">
        <v>0</v>
      </c>
      <c r="AA124" s="25">
        <v>273.43</v>
      </c>
      <c r="AB124" s="25">
        <v>0.71</v>
      </c>
      <c r="AC124" s="25">
        <v>307.84506895248404</v>
      </c>
      <c r="AD124" s="25">
        <v>120.44713410048683</v>
      </c>
      <c r="AE124" s="25">
        <v>19.57189280050083</v>
      </c>
      <c r="AF124" s="25">
        <v>0</v>
      </c>
      <c r="AG124" s="25">
        <v>0</v>
      </c>
      <c r="AH124" s="25">
        <v>0</v>
      </c>
      <c r="AI124" s="25">
        <v>-101.46076874999999</v>
      </c>
      <c r="AJ124" s="25">
        <v>0</v>
      </c>
      <c r="AK124" s="25">
        <v>-38.558258150987754</v>
      </c>
      <c r="AL124" s="25">
        <v>0</v>
      </c>
      <c r="AM124" s="25">
        <v>0</v>
      </c>
      <c r="AN124" s="25">
        <v>0.39125893590024624</v>
      </c>
      <c r="AO124" s="25">
        <v>461.53793485199714</v>
      </c>
      <c r="AP124" s="25">
        <v>0</v>
      </c>
      <c r="AQ124" s="25">
        <v>0</v>
      </c>
      <c r="AR124" s="25">
        <v>0</v>
      </c>
      <c r="AS124" s="25">
        <v>0</v>
      </c>
      <c r="AT124" s="25">
        <v>0</v>
      </c>
      <c r="AU124" s="25">
        <v>309.93160636838729</v>
      </c>
      <c r="AV124" s="25">
        <v>122.99684421249998</v>
      </c>
      <c r="AW124" s="25">
        <v>122.99684421249998</v>
      </c>
      <c r="AX124" s="25">
        <v>0</v>
      </c>
      <c r="AY124" s="25">
        <v>0</v>
      </c>
      <c r="AZ124" s="25">
        <v>141.19301737229932</v>
      </c>
      <c r="BA124" s="25">
        <v>77.861174682099417</v>
      </c>
      <c r="BB124" s="25">
        <v>26.388267787583292</v>
      </c>
      <c r="BC124" s="25">
        <v>36.943574902616611</v>
      </c>
      <c r="BD124" s="25">
        <v>0</v>
      </c>
      <c r="BE124" s="25">
        <v>45.741744783587983</v>
      </c>
      <c r="BF124" s="25">
        <v>6.4379153629057306</v>
      </c>
      <c r="BG124" s="25">
        <v>1.4901660226239124</v>
      </c>
      <c r="BH124" s="25">
        <v>37.813663398058338</v>
      </c>
      <c r="BI124" s="25">
        <v>0</v>
      </c>
      <c r="BJ124" s="25">
        <v>309.93160636838729</v>
      </c>
      <c r="BK124" s="25">
        <v>430.37874046887413</v>
      </c>
      <c r="BL124" s="25">
        <v>0.93402071533837372</v>
      </c>
      <c r="BM124" s="25">
        <v>0.62299033254675917</v>
      </c>
    </row>
    <row r="125" spans="1:65" x14ac:dyDescent="0.35">
      <c r="A125" s="25" t="s">
        <v>10567</v>
      </c>
      <c r="B125" s="25" t="s">
        <v>10528</v>
      </c>
      <c r="C125" s="25" t="s">
        <v>10533</v>
      </c>
      <c r="D125" s="25" t="s">
        <v>10547</v>
      </c>
      <c r="E125" s="25" t="s">
        <v>10684</v>
      </c>
      <c r="F125" s="25">
        <v>398287</v>
      </c>
      <c r="G125" s="25">
        <v>0.89712357554790034</v>
      </c>
      <c r="H125" s="25">
        <v>160</v>
      </c>
      <c r="I125" s="25">
        <v>460.37023859058849</v>
      </c>
      <c r="J125" s="42">
        <v>0.56005035898776068</v>
      </c>
      <c r="K125" s="25">
        <v>35</v>
      </c>
      <c r="L125" s="25">
        <v>143.84768847404155</v>
      </c>
      <c r="M125" s="25">
        <v>33.122478179302945</v>
      </c>
      <c r="N125" s="25">
        <v>141.3992079191755</v>
      </c>
      <c r="O125" s="25">
        <v>19.869416696802546</v>
      </c>
      <c r="P125" s="25">
        <v>57.065185335981269</v>
      </c>
      <c r="Q125" s="25">
        <v>64.464605886391723</v>
      </c>
      <c r="R125" s="25">
        <v>11.276586831554246</v>
      </c>
      <c r="S125" s="25">
        <v>27.799791272949502</v>
      </c>
      <c r="T125" s="25">
        <v>25.388227781887974</v>
      </c>
      <c r="U125" s="25">
        <v>0</v>
      </c>
      <c r="V125" s="25">
        <v>0</v>
      </c>
      <c r="W125" s="25">
        <v>0</v>
      </c>
      <c r="X125" s="25">
        <v>0</v>
      </c>
      <c r="Y125" s="25">
        <v>545.2897448854942</v>
      </c>
      <c r="Z125" s="25">
        <v>0</v>
      </c>
      <c r="AA125" s="25">
        <v>273.43</v>
      </c>
      <c r="AB125" s="25">
        <v>0.71</v>
      </c>
      <c r="AC125" s="25">
        <v>271.14974488549427</v>
      </c>
      <c r="AD125" s="25">
        <v>84.919506294905716</v>
      </c>
      <c r="AE125" s="25">
        <v>16.541262455094188</v>
      </c>
      <c r="AF125" s="25">
        <v>0</v>
      </c>
      <c r="AG125" s="25">
        <v>0</v>
      </c>
      <c r="AH125" s="25">
        <v>0</v>
      </c>
      <c r="AI125" s="25">
        <v>-101.46076874999999</v>
      </c>
      <c r="AJ125" s="25">
        <v>0</v>
      </c>
      <c r="AK125" s="25">
        <v>0</v>
      </c>
      <c r="AL125" s="25">
        <v>0</v>
      </c>
      <c r="AM125" s="25">
        <v>0</v>
      </c>
      <c r="AN125" s="25">
        <v>0.31318305805807406</v>
      </c>
      <c r="AO125" s="25">
        <v>460.37023859058849</v>
      </c>
      <c r="AP125" s="25">
        <v>0</v>
      </c>
      <c r="AQ125" s="25">
        <v>0</v>
      </c>
      <c r="AR125" s="25">
        <v>0</v>
      </c>
      <c r="AS125" s="25">
        <v>0</v>
      </c>
      <c r="AT125" s="25">
        <v>0</v>
      </c>
      <c r="AU125" s="25">
        <v>279.06075598052871</v>
      </c>
      <c r="AV125" s="25">
        <v>119.70846175</v>
      </c>
      <c r="AW125" s="25">
        <v>119.70846175</v>
      </c>
      <c r="AX125" s="25">
        <v>0</v>
      </c>
      <c r="AY125" s="25">
        <v>0</v>
      </c>
      <c r="AZ125" s="25">
        <v>119.69989020744755</v>
      </c>
      <c r="BA125" s="25">
        <v>77.861174682099417</v>
      </c>
      <c r="BB125" s="25">
        <v>17.432798135561718</v>
      </c>
      <c r="BC125" s="25">
        <v>24.405917389786406</v>
      </c>
      <c r="BD125" s="25">
        <v>0</v>
      </c>
      <c r="BE125" s="25">
        <v>39.652404023081168</v>
      </c>
      <c r="BF125" s="25">
        <v>6.8042090462130744</v>
      </c>
      <c r="BG125" s="25">
        <v>1.4901660226239124</v>
      </c>
      <c r="BH125" s="25">
        <v>31.358028954244183</v>
      </c>
      <c r="BI125" s="25">
        <v>0</v>
      </c>
      <c r="BJ125" s="25">
        <v>279.06075598052871</v>
      </c>
      <c r="BK125" s="25">
        <v>363.98026227543443</v>
      </c>
      <c r="BL125" s="25">
        <v>0.95087870172557665</v>
      </c>
      <c r="BM125" s="25">
        <v>0.56005035898776068</v>
      </c>
    </row>
    <row r="126" spans="1:65" x14ac:dyDescent="0.35">
      <c r="A126" s="25" t="s">
        <v>10567</v>
      </c>
      <c r="B126" s="25" t="s">
        <v>10528</v>
      </c>
      <c r="C126" s="25" t="s">
        <v>10533</v>
      </c>
      <c r="D126" s="25" t="s">
        <v>10549</v>
      </c>
      <c r="E126" s="25" t="s">
        <v>10685</v>
      </c>
      <c r="F126" s="25">
        <v>398287</v>
      </c>
      <c r="G126" s="25">
        <v>0.89712357554790034</v>
      </c>
      <c r="H126" s="25">
        <v>160</v>
      </c>
      <c r="I126" s="25">
        <v>522.00235531391127</v>
      </c>
      <c r="J126" s="42">
        <v>0.41407580252143783</v>
      </c>
      <c r="K126" s="25">
        <v>35</v>
      </c>
      <c r="L126" s="25">
        <v>253.57253398146838</v>
      </c>
      <c r="M126" s="25">
        <v>37.064183479593829</v>
      </c>
      <c r="N126" s="25">
        <v>141.3992079191755</v>
      </c>
      <c r="O126" s="25">
        <v>31.687208996667437</v>
      </c>
      <c r="P126" s="25">
        <v>49.464270914285976</v>
      </c>
      <c r="Q126" s="25">
        <v>60.247728008222097</v>
      </c>
      <c r="R126" s="25">
        <v>11.276586831554246</v>
      </c>
      <c r="S126" s="25">
        <v>0</v>
      </c>
      <c r="T126" s="25">
        <v>48.971141176667849</v>
      </c>
      <c r="U126" s="25">
        <v>0</v>
      </c>
      <c r="V126" s="25">
        <v>0</v>
      </c>
      <c r="W126" s="25">
        <v>0</v>
      </c>
      <c r="X126" s="25">
        <v>0</v>
      </c>
      <c r="Y126" s="25">
        <v>608.22837567126226</v>
      </c>
      <c r="Z126" s="25">
        <v>0</v>
      </c>
      <c r="AA126" s="25">
        <v>273.43</v>
      </c>
      <c r="AB126" s="25">
        <v>0.71</v>
      </c>
      <c r="AC126" s="25">
        <v>334.08837567126233</v>
      </c>
      <c r="AD126" s="25">
        <v>86.22602035735099</v>
      </c>
      <c r="AE126" s="25">
        <v>15.234748392648878</v>
      </c>
      <c r="AF126" s="25">
        <v>0</v>
      </c>
      <c r="AG126" s="25">
        <v>0</v>
      </c>
      <c r="AH126" s="25">
        <v>0</v>
      </c>
      <c r="AI126" s="25">
        <v>-101.46076874999999</v>
      </c>
      <c r="AJ126" s="25">
        <v>0</v>
      </c>
      <c r="AK126" s="25">
        <v>0</v>
      </c>
      <c r="AL126" s="25">
        <v>0</v>
      </c>
      <c r="AM126" s="25">
        <v>0</v>
      </c>
      <c r="AN126" s="25">
        <v>0.25809344663400091</v>
      </c>
      <c r="AO126" s="25">
        <v>522.00235531391127</v>
      </c>
      <c r="AP126" s="25">
        <v>0</v>
      </c>
      <c r="AQ126" s="25">
        <v>0</v>
      </c>
      <c r="AR126" s="25">
        <v>0</v>
      </c>
      <c r="AS126" s="25">
        <v>0</v>
      </c>
      <c r="AT126" s="25">
        <v>0</v>
      </c>
      <c r="AU126" s="25">
        <v>299.01089950859989</v>
      </c>
      <c r="AV126" s="25">
        <v>130.4976278</v>
      </c>
      <c r="AW126" s="25">
        <v>130.4976278</v>
      </c>
      <c r="AX126" s="25">
        <v>0</v>
      </c>
      <c r="AY126" s="25">
        <v>0</v>
      </c>
      <c r="AZ126" s="25">
        <v>120.96651077085696</v>
      </c>
      <c r="BA126" s="25">
        <v>77.861174682099417</v>
      </c>
      <c r="BB126" s="25">
        <v>17.960556703648976</v>
      </c>
      <c r="BC126" s="25">
        <v>25.144779385108563</v>
      </c>
      <c r="BD126" s="25">
        <v>0</v>
      </c>
      <c r="BE126" s="25">
        <v>47.54676093774291</v>
      </c>
      <c r="BF126" s="25">
        <v>9.5741588408312275</v>
      </c>
      <c r="BG126" s="25">
        <v>1.4901660226239124</v>
      </c>
      <c r="BH126" s="25">
        <v>36.482436074287769</v>
      </c>
      <c r="BI126" s="25">
        <v>0</v>
      </c>
      <c r="BJ126" s="25">
        <v>299.01089950859989</v>
      </c>
      <c r="BK126" s="25">
        <v>385.23691986595088</v>
      </c>
      <c r="BL126" s="25">
        <v>0.64698014039068308</v>
      </c>
      <c r="BM126" s="25">
        <v>0.41407580252143783</v>
      </c>
    </row>
    <row r="127" spans="1:65" x14ac:dyDescent="0.35">
      <c r="A127" s="25" t="s">
        <v>10567</v>
      </c>
      <c r="B127" s="25" t="s">
        <v>10528</v>
      </c>
      <c r="C127" s="25" t="s">
        <v>10533</v>
      </c>
      <c r="D127" s="25" t="s">
        <v>10551</v>
      </c>
      <c r="E127" s="25" t="s">
        <v>10686</v>
      </c>
      <c r="F127" s="25">
        <v>398287</v>
      </c>
      <c r="G127" s="25">
        <v>0.89712357554790034</v>
      </c>
      <c r="H127" s="25">
        <v>160</v>
      </c>
      <c r="I127" s="25">
        <v>612.59961110319887</v>
      </c>
      <c r="J127" s="42">
        <v>0.61111484460198273</v>
      </c>
      <c r="K127" s="25">
        <v>35</v>
      </c>
      <c r="L127" s="25">
        <v>653.58644236063594</v>
      </c>
      <c r="M127" s="25">
        <v>56.281172132175556</v>
      </c>
      <c r="N127" s="25">
        <v>141.3992079191755</v>
      </c>
      <c r="O127" s="25">
        <v>103.33450632716956</v>
      </c>
      <c r="P127" s="25">
        <v>26.024524217524252</v>
      </c>
      <c r="Q127" s="25">
        <v>12.040177374481701</v>
      </c>
      <c r="R127" s="25">
        <v>12.040177374481701</v>
      </c>
      <c r="S127" s="25">
        <v>0</v>
      </c>
      <c r="T127" s="25">
        <v>0</v>
      </c>
      <c r="U127" s="25">
        <v>89656.842185720103</v>
      </c>
      <c r="V127" s="25">
        <v>0</v>
      </c>
      <c r="W127" s="25">
        <v>0</v>
      </c>
      <c r="X127" s="25">
        <v>0</v>
      </c>
      <c r="Y127" s="25">
        <v>916.32359004982823</v>
      </c>
      <c r="Z127" s="25">
        <v>0</v>
      </c>
      <c r="AA127" s="25">
        <v>273.43</v>
      </c>
      <c r="AB127" s="25">
        <v>0.71</v>
      </c>
      <c r="AC127" s="25">
        <v>642.18359004982824</v>
      </c>
      <c r="AD127" s="25">
        <v>303.72397894662936</v>
      </c>
      <c r="AE127" s="25">
        <v>-34.934591281173688</v>
      </c>
      <c r="AF127" s="25">
        <v>0</v>
      </c>
      <c r="AG127" s="25">
        <v>0</v>
      </c>
      <c r="AH127" s="25">
        <v>-75.739212992413186</v>
      </c>
      <c r="AI127" s="25">
        <v>-123.00035822944255</v>
      </c>
      <c r="AJ127" s="25">
        <v>-70.049816443599994</v>
      </c>
      <c r="AK127" s="25">
        <v>0</v>
      </c>
      <c r="AL127" s="25">
        <v>0</v>
      </c>
      <c r="AM127" s="25">
        <v>0</v>
      </c>
      <c r="AN127" s="25">
        <v>0.47295506090877043</v>
      </c>
      <c r="AO127" s="25">
        <v>612.59961110319887</v>
      </c>
      <c r="AP127" s="25">
        <v>110.67380427358688</v>
      </c>
      <c r="AQ127" s="25">
        <v>34.934591281173688</v>
      </c>
      <c r="AR127" s="25">
        <v>0</v>
      </c>
      <c r="AS127" s="25">
        <v>0</v>
      </c>
      <c r="AT127" s="25">
        <v>75.739212992413186</v>
      </c>
      <c r="AU127" s="25">
        <v>437.15452297217843</v>
      </c>
      <c r="AV127" s="25">
        <v>163.76932449999998</v>
      </c>
      <c r="AW127" s="25">
        <v>163.76932449999998</v>
      </c>
      <c r="AX127" s="25">
        <v>0</v>
      </c>
      <c r="AY127" s="25">
        <v>0</v>
      </c>
      <c r="AZ127" s="25">
        <v>166.08087963762361</v>
      </c>
      <c r="BA127" s="25">
        <v>83.718984207234897</v>
      </c>
      <c r="BB127" s="25">
        <v>34.317456429328637</v>
      </c>
      <c r="BC127" s="25">
        <v>48.044439001060091</v>
      </c>
      <c r="BD127" s="25">
        <v>0</v>
      </c>
      <c r="BE127" s="25">
        <v>107.30431883455486</v>
      </c>
      <c r="BF127" s="25">
        <v>17.619972085580983</v>
      </c>
      <c r="BG127" s="25">
        <v>1.602277209707845</v>
      </c>
      <c r="BH127" s="25">
        <v>88.08206953926603</v>
      </c>
      <c r="BI127" s="25">
        <v>0</v>
      </c>
      <c r="BJ127" s="25">
        <v>547.82832724576531</v>
      </c>
      <c r="BK127" s="25">
        <v>851.55230619239467</v>
      </c>
      <c r="BL127" s="25">
        <v>0.58296213410485687</v>
      </c>
      <c r="BM127" s="25">
        <v>0.61111484460198273</v>
      </c>
    </row>
    <row r="128" spans="1:65" x14ac:dyDescent="0.35">
      <c r="A128" s="25" t="s">
        <v>10567</v>
      </c>
      <c r="B128" s="25" t="s">
        <v>10528</v>
      </c>
      <c r="C128" s="25" t="s">
        <v>10533</v>
      </c>
      <c r="D128" s="25" t="s">
        <v>10553</v>
      </c>
      <c r="E128" s="25" t="s">
        <v>10687</v>
      </c>
      <c r="F128" s="25">
        <v>398287</v>
      </c>
      <c r="G128" s="25">
        <v>0.89712357554790034</v>
      </c>
      <c r="H128" s="25">
        <v>160</v>
      </c>
      <c r="I128" s="25">
        <v>1466.6898199761688</v>
      </c>
      <c r="J128" s="42">
        <v>-2.8296744424023416E-2</v>
      </c>
      <c r="K128" s="25">
        <v>35</v>
      </c>
      <c r="L128" s="25">
        <v>296.19216073816739</v>
      </c>
      <c r="M128" s="25">
        <v>40.789647179483836</v>
      </c>
      <c r="N128" s="25">
        <v>141.3992079191755</v>
      </c>
      <c r="O128" s="25">
        <v>103.33450632716956</v>
      </c>
      <c r="P128" s="25">
        <v>26.024524217524252</v>
      </c>
      <c r="Q128" s="25">
        <v>12.040177374481701</v>
      </c>
      <c r="R128" s="25">
        <v>12.040177374481701</v>
      </c>
      <c r="S128" s="25">
        <v>0</v>
      </c>
      <c r="T128" s="25">
        <v>0</v>
      </c>
      <c r="U128" s="25">
        <v>89656.842185720103</v>
      </c>
      <c r="V128" s="25">
        <v>0</v>
      </c>
      <c r="W128" s="25">
        <v>0</v>
      </c>
      <c r="X128" s="25">
        <v>0</v>
      </c>
      <c r="Y128" s="25">
        <v>1806.7687269597318</v>
      </c>
      <c r="Z128" s="25">
        <v>0</v>
      </c>
      <c r="AA128" s="25">
        <v>273.43</v>
      </c>
      <c r="AB128" s="25">
        <v>0.71</v>
      </c>
      <c r="AC128" s="25">
        <v>1532.6287269597317</v>
      </c>
      <c r="AD128" s="25">
        <v>340.078906983563</v>
      </c>
      <c r="AE128" s="25">
        <v>-40.953321183003609</v>
      </c>
      <c r="AF128" s="25">
        <v>0</v>
      </c>
      <c r="AG128" s="25">
        <v>0</v>
      </c>
      <c r="AH128" s="25">
        <v>-88.04825900145191</v>
      </c>
      <c r="AI128" s="25">
        <v>-123.00035822944255</v>
      </c>
      <c r="AJ128" s="25">
        <v>-88.076968569664828</v>
      </c>
      <c r="AK128" s="25">
        <v>0</v>
      </c>
      <c r="AL128" s="25">
        <v>0</v>
      </c>
      <c r="AM128" s="25">
        <v>0</v>
      </c>
      <c r="AN128" s="25">
        <v>0.22189255688700021</v>
      </c>
      <c r="AO128" s="25">
        <v>1466.6898199761688</v>
      </c>
      <c r="AP128" s="25">
        <v>129.00158018445552</v>
      </c>
      <c r="AQ128" s="25">
        <v>40.953321183003609</v>
      </c>
      <c r="AR128" s="25">
        <v>0</v>
      </c>
      <c r="AS128" s="25">
        <v>0</v>
      </c>
      <c r="AT128" s="25">
        <v>88.04825900145191</v>
      </c>
      <c r="AU128" s="25">
        <v>857.04569280653061</v>
      </c>
      <c r="AV128" s="25">
        <v>163.76932449999998</v>
      </c>
      <c r="AW128" s="25">
        <v>163.76932449999998</v>
      </c>
      <c r="AX128" s="25">
        <v>0</v>
      </c>
      <c r="AY128" s="25">
        <v>0</v>
      </c>
      <c r="AZ128" s="25">
        <v>166.08087963762361</v>
      </c>
      <c r="BA128" s="25">
        <v>83.718984207234897</v>
      </c>
      <c r="BB128" s="25">
        <v>34.317456429328637</v>
      </c>
      <c r="BC128" s="25">
        <v>48.044439001060091</v>
      </c>
      <c r="BD128" s="25">
        <v>0</v>
      </c>
      <c r="BE128" s="25">
        <v>527.19548866890705</v>
      </c>
      <c r="BF128" s="25">
        <v>59.281597195293294</v>
      </c>
      <c r="BG128" s="25">
        <v>1.602277209707845</v>
      </c>
      <c r="BH128" s="25">
        <v>466.31161426390588</v>
      </c>
      <c r="BI128" s="25">
        <v>0</v>
      </c>
      <c r="BJ128" s="25">
        <v>986.04727299098613</v>
      </c>
      <c r="BK128" s="25">
        <v>1326.1261799745491</v>
      </c>
      <c r="BL128" s="25">
        <v>-2.707932211835215E-2</v>
      </c>
      <c r="BM128" s="25">
        <v>-2.8296744424023416E-2</v>
      </c>
    </row>
    <row r="129" spans="1:65" x14ac:dyDescent="0.35">
      <c r="A129" s="25" t="s">
        <v>10567</v>
      </c>
      <c r="B129" s="25" t="s">
        <v>10528</v>
      </c>
      <c r="C129" s="25" t="s">
        <v>10638</v>
      </c>
      <c r="D129" s="25" t="s">
        <v>9782</v>
      </c>
      <c r="E129" s="25" t="s">
        <v>10688</v>
      </c>
      <c r="F129" s="25">
        <v>398287</v>
      </c>
      <c r="G129" s="25">
        <v>0.89712357554790034</v>
      </c>
      <c r="H129" s="25">
        <v>160</v>
      </c>
      <c r="I129" s="40">
        <v>440.35765031040711</v>
      </c>
      <c r="J129" s="69">
        <v>0.79332462118082747</v>
      </c>
      <c r="K129" s="25">
        <v>35</v>
      </c>
      <c r="L129" s="25">
        <v>219.53652993967859</v>
      </c>
      <c r="M129" s="25">
        <v>38.015906786122592</v>
      </c>
      <c r="N129" s="25">
        <v>141.3992079191755</v>
      </c>
      <c r="O129" s="25">
        <v>26.356034660490756</v>
      </c>
      <c r="P129" s="25">
        <v>54.748536063235477</v>
      </c>
      <c r="Q129" s="25">
        <v>60.29463719544929</v>
      </c>
      <c r="R129" s="25">
        <v>11.276586831554246</v>
      </c>
      <c r="S129" s="25">
        <v>23.62982258200708</v>
      </c>
      <c r="T129" s="25">
        <v>25.388227781887974</v>
      </c>
      <c r="U129" s="25">
        <v>0</v>
      </c>
      <c r="V129" s="25">
        <v>17170.897653189826</v>
      </c>
      <c r="W129" s="25">
        <v>0</v>
      </c>
      <c r="X129" s="25">
        <v>0</v>
      </c>
      <c r="Y129" s="25">
        <v>581.98506895248397</v>
      </c>
      <c r="Z129" s="25">
        <v>0</v>
      </c>
      <c r="AA129" s="25">
        <v>273.43</v>
      </c>
      <c r="AB129" s="25">
        <v>0.71</v>
      </c>
      <c r="AC129" s="25">
        <v>307.84506895248404</v>
      </c>
      <c r="AD129" s="25">
        <v>141.62741864207686</v>
      </c>
      <c r="AE129" s="25">
        <v>-17.413286238639984</v>
      </c>
      <c r="AF129" s="25">
        <v>0</v>
      </c>
      <c r="AG129" s="25">
        <v>0</v>
      </c>
      <c r="AH129" s="25">
        <v>-22.753363653436974</v>
      </c>
      <c r="AI129" s="25">
        <v>-101.46076874999999</v>
      </c>
      <c r="AJ129" s="25">
        <v>0</v>
      </c>
      <c r="AK129" s="25">
        <v>0</v>
      </c>
      <c r="AL129" s="25">
        <v>0</v>
      </c>
      <c r="AM129" s="25">
        <v>0</v>
      </c>
      <c r="AN129" s="25">
        <v>0.46006070236563407</v>
      </c>
      <c r="AO129" s="25">
        <v>440.35765031040711</v>
      </c>
      <c r="AP129" s="25">
        <v>40.166649892076961</v>
      </c>
      <c r="AQ129" s="25">
        <v>17.413286238639984</v>
      </c>
      <c r="AR129" s="25">
        <v>0</v>
      </c>
      <c r="AS129" s="25">
        <v>0</v>
      </c>
      <c r="AT129" s="25">
        <v>22.753363653436974</v>
      </c>
      <c r="AU129" s="25">
        <v>310.39756653491321</v>
      </c>
      <c r="AV129" s="25">
        <v>122.99684421249998</v>
      </c>
      <c r="AW129" s="25">
        <v>122.99684421249998</v>
      </c>
      <c r="AX129" s="25">
        <v>0</v>
      </c>
      <c r="AY129" s="25">
        <v>0</v>
      </c>
      <c r="AZ129" s="25">
        <v>141.19301737229932</v>
      </c>
      <c r="BA129" s="25">
        <v>77.861174682099417</v>
      </c>
      <c r="BB129" s="25">
        <v>26.388267787583292</v>
      </c>
      <c r="BC129" s="25">
        <v>36.943574902616611</v>
      </c>
      <c r="BD129" s="25">
        <v>0</v>
      </c>
      <c r="BE129" s="25">
        <v>46.207704950113914</v>
      </c>
      <c r="BF129" s="25">
        <v>8.3658282704551183</v>
      </c>
      <c r="BG129" s="25">
        <v>1.4901660226239124</v>
      </c>
      <c r="BH129" s="25">
        <v>36.351710657034886</v>
      </c>
      <c r="BI129" s="25">
        <v>0</v>
      </c>
      <c r="BJ129" s="25">
        <v>350.56421642699019</v>
      </c>
      <c r="BK129" s="25">
        <v>492.19163506906705</v>
      </c>
      <c r="BL129" s="25">
        <v>1.1348129346535181</v>
      </c>
      <c r="BM129" s="25">
        <v>0.79332462118082747</v>
      </c>
    </row>
    <row r="130" spans="1:65" x14ac:dyDescent="0.35">
      <c r="A130" s="25" t="s">
        <v>10567</v>
      </c>
      <c r="B130" s="25" t="s">
        <v>10640</v>
      </c>
      <c r="C130" s="25" t="s">
        <v>9782</v>
      </c>
      <c r="D130" s="25" t="s">
        <v>9782</v>
      </c>
      <c r="E130" s="25" t="s">
        <v>10202</v>
      </c>
      <c r="F130" s="25">
        <f>F113</f>
        <v>96866</v>
      </c>
      <c r="G130" s="25">
        <f>G113</f>
        <v>0.8970991984690615</v>
      </c>
      <c r="H130" s="25">
        <f>(H113*N113+H121*N121+H129*N129)/(N113+N121+N129)</f>
        <v>160</v>
      </c>
      <c r="I130" s="25">
        <f>(I113*N113+I121*N121+I129*N129)/(N113+N121+N129)</f>
        <v>505.76349213815604</v>
      </c>
      <c r="J130" s="42">
        <f>(J113*N113+J121*N121+J129*N129)/(N113+N121+N129)</f>
        <v>0.75645204054450477</v>
      </c>
      <c r="K130" s="25">
        <f>K113</f>
        <v>35</v>
      </c>
      <c r="L130" s="25">
        <f>L113+L121+L129</f>
        <v>418.03206888970391</v>
      </c>
      <c r="M130" s="25">
        <f>M113+M121+M129</f>
        <v>78.36461691461227</v>
      </c>
      <c r="N130" s="25">
        <f>N113+N121+N129</f>
        <v>234.07097893311612</v>
      </c>
      <c r="O130" s="25">
        <f>O113+O121+O129</f>
        <v>43.629543082748711</v>
      </c>
      <c r="P130" s="25">
        <f>P113+P121+P129</f>
        <v>90.630234921836916</v>
      </c>
      <c r="Q130" s="25">
        <f>Q113+Q121+Q129</f>
        <v>99.811200928530525</v>
      </c>
      <c r="R130" s="25">
        <f>R113+R121+R129</f>
        <v>18.66716056991601</v>
      </c>
      <c r="S130" s="25">
        <f>S113+S121+S129</f>
        <v>39.116596091173506</v>
      </c>
      <c r="T130" s="25">
        <f>T113+T121+T129</f>
        <v>42.027444267441012</v>
      </c>
      <c r="U130" s="25">
        <f>U113+U121+U129</f>
        <v>0</v>
      </c>
      <c r="V130" s="25">
        <f>V113+V121+V129</f>
        <v>28424.549769330315</v>
      </c>
      <c r="W130" s="25">
        <f>W113+W121+W129</f>
        <v>0</v>
      </c>
      <c r="X130" s="25">
        <f>(X113*N113+X121*N121+X129*N129)/(N113+N121+N129)</f>
        <v>0</v>
      </c>
      <c r="Y130" s="25">
        <f>(Y113*N113+Y121*N121+Y129*N129)/(N113+N121+N129)</f>
        <v>647.44547177804941</v>
      </c>
      <c r="Z130" s="25">
        <f>(Z113*N113+Z121*N121+Z129*N129)/(N113+N121+N129)</f>
        <v>0</v>
      </c>
      <c r="AA130" s="25">
        <f>(AA113*N113+AA121*N121+AA129*N129)/(N113+N121+N129)</f>
        <v>339.87078211483163</v>
      </c>
      <c r="AB130" s="25">
        <f>(AB113*N113+AB121*N121+AB129*N129)/(N113+N121+N129)</f>
        <v>0.70999999999999985</v>
      </c>
      <c r="AC130" s="25">
        <f>(AC113*N113+AC121*N121+AC129*N129)/(N113+N121+N129)</f>
        <v>306.8646896632178</v>
      </c>
      <c r="AD130" s="25">
        <f>(AD113*N113+AD121*N121+AD129*N129)/(N113+N121+N129)</f>
        <v>141.68197963989337</v>
      </c>
      <c r="AE130" s="25">
        <f>(AE113*N113+AE121*N121+AE129*N129)/(N113+N121+N129)</f>
        <v>-16.541034108483725</v>
      </c>
      <c r="AF130" s="25">
        <f>(AF113*N113+AF121*N121+AF129*N129)/(N113+N121+N129)</f>
        <v>0</v>
      </c>
      <c r="AG130" s="25">
        <f>(AG113*N113+AG121*N121+AG129*N129)/(N113+N121+N129)</f>
        <v>0</v>
      </c>
      <c r="AH130" s="25">
        <f>(AH113*N113+AH121*N121+AH129*N129)/(N113+N121+N129)</f>
        <v>-23.680176781409752</v>
      </c>
      <c r="AI130" s="25">
        <f>(AI113*N113+AI121*N121+AI129*N129)/(N113+N121+N129)</f>
        <v>-101.46076874999999</v>
      </c>
      <c r="AJ130" s="25">
        <f>(AJ113*N113+AJ121*N121+AJ129*N129)/(N113+N121+N129)</f>
        <v>0</v>
      </c>
      <c r="AK130" s="25">
        <f>(AK113*N113+AK121*N121+AK129*N129)/(N113+N121+N129)</f>
        <v>0</v>
      </c>
      <c r="AL130" s="25">
        <f>(AL113*N113+AL121*N121+AL129*N129)/(N113+N121+N129)</f>
        <v>0</v>
      </c>
      <c r="AM130" s="25">
        <f>(AM113*N113+AM121*N121+AM129*N129)/(N113+N121+N129)</f>
        <v>0</v>
      </c>
      <c r="AN130" s="25">
        <f>(AN113*N113+AN121*N121+AN129*N129)/(N113+N121+N129)</f>
        <v>0.46175338503260421</v>
      </c>
      <c r="AO130" s="25">
        <f>(AO113*N113+AO121*N121+AO129*N129)/(N113+N121+N129)</f>
        <v>505.76349213815604</v>
      </c>
      <c r="AP130" s="25">
        <f>(AP113*N113+AP121*N121+AP129*N129)/(N113+N121+N129)</f>
        <v>40.221210889893477</v>
      </c>
      <c r="AQ130" s="25">
        <f>(AQ113*N113+AQ121*N121+AQ129*N129)/(N113+N121+N129)</f>
        <v>16.541034108483725</v>
      </c>
      <c r="AR130" s="25">
        <f>(AR113*N113+AR121*N121+AR129*N129)/(N113+N121+N129)</f>
        <v>0</v>
      </c>
      <c r="AS130" s="25">
        <f>(AS113*N113+AS121*N121+AS129*N129)/(N113+N121+N129)</f>
        <v>0</v>
      </c>
      <c r="AT130" s="25">
        <f>(AT113*N113+AT121*N121+AT129*N129)/(N113+N121+N129)</f>
        <v>23.680176781409752</v>
      </c>
      <c r="AU130" s="25">
        <f>(AU113*N113+AU121*N121+AU129*N129)/(N113+N121+N129)</f>
        <v>338.78415545189995</v>
      </c>
      <c r="AV130" s="25">
        <f>(AV113*N113+AV121*N121+AV129*N129)/(N113+N121+N129)</f>
        <v>122.99684421249999</v>
      </c>
      <c r="AW130" s="25">
        <f>(AW113*N113+AW121*N121+AW129*N129)/(N113+N121+N129)</f>
        <v>122.99684421249999</v>
      </c>
      <c r="AX130" s="25">
        <f>(AX113*N113+AX121*N121+AX129*N129)/(N113+N121+N129)</f>
        <v>0</v>
      </c>
      <c r="AY130" s="25">
        <f>(AY113*N113+AY121*N121+AY129*N129)/(N113+N121+N129)</f>
        <v>0</v>
      </c>
      <c r="AZ130" s="25">
        <f>(AZ113*N113+AZ121*N121+AZ129*N129)/(N113+N121+N129)</f>
        <v>169.49387607494862</v>
      </c>
      <c r="BA130" s="25">
        <f>(BA113*N113+BA121*N121+BA129*N129)/(N113+N121+N129)</f>
        <v>77.861174682099431</v>
      </c>
      <c r="BB130" s="25">
        <f>(BB113*N113+BB121*N121+BB129*N129)/(N113+N121+N129)</f>
        <v>38.180292247020489</v>
      </c>
      <c r="BC130" s="25">
        <f>(BC113*N113+BC121*N121+BC129*N129)/(N113+N121+N129)</f>
        <v>53.452409145828689</v>
      </c>
      <c r="BD130" s="25">
        <f>(BD113*N113+BD121*N121+BD129*N129)/(N113+N121+N129)</f>
        <v>0</v>
      </c>
      <c r="BE130" s="25">
        <f>(BE113*N113+BE121*N121+BE129*N129)/(N113+N121+N129)</f>
        <v>46.293435164451395</v>
      </c>
      <c r="BF130" s="25">
        <f>(BF113*N113+BF121*N121+BF129*N129)/(N113+N121+N129)</f>
        <v>8.3658282704551183</v>
      </c>
      <c r="BG130" s="25">
        <f>(BG113*N113+BG121*N121+BG129*N129)/(N113+N121+N129)</f>
        <v>1.4901660226239124</v>
      </c>
      <c r="BH130" s="25">
        <f>(BH113*N113+BH121*N121+BH129*N129)/(N113+N121+N129)</f>
        <v>36.437440871372367</v>
      </c>
      <c r="BI130" s="25">
        <f>(BI113*N113+BI121*N121+BI129*N129)/(N113+N121+N129)</f>
        <v>0</v>
      </c>
      <c r="BJ130" s="25">
        <f>(BJ113*N113+BJ121*N121+BJ129*N129)/(N113+N121+N129)</f>
        <v>379.00536634179349</v>
      </c>
      <c r="BK130" s="25">
        <f>(BK113*N113+BK121*N121+BK129*N129)/(N113+N121+N129)</f>
        <v>520.6873459816868</v>
      </c>
      <c r="BL130" s="25">
        <f>(BL113*N113+BL121*N121+BL129*N129)/(N113+N121+N129)</f>
        <v>1.2351483134870973</v>
      </c>
      <c r="BM130" s="25">
        <f>(BM113*N113+BM121*N121+BM129*N129)/(N113+N121+N129)</f>
        <v>0.75645204054450477</v>
      </c>
    </row>
    <row r="131" spans="1:65" x14ac:dyDescent="0.35">
      <c r="A131" s="25" t="s">
        <v>10540</v>
      </c>
      <c r="B131" s="25" t="s">
        <v>10534</v>
      </c>
      <c r="C131" s="25" t="s">
        <v>10535</v>
      </c>
      <c r="D131" s="25" t="s">
        <v>10541</v>
      </c>
      <c r="E131" s="25" t="s">
        <v>10689</v>
      </c>
      <c r="F131" s="25">
        <v>165293</v>
      </c>
      <c r="G131" s="25">
        <v>0.89713268816379099</v>
      </c>
      <c r="H131" s="25">
        <v>160</v>
      </c>
      <c r="I131" s="25">
        <v>575.17114468577495</v>
      </c>
      <c r="J131" s="42">
        <v>0.70217250671980924</v>
      </c>
      <c r="K131" s="25">
        <v>35</v>
      </c>
      <c r="L131" s="25">
        <v>175.39114469669624</v>
      </c>
      <c r="M131" s="25">
        <v>24.653235054128796</v>
      </c>
      <c r="N131" s="25">
        <v>58.682650151476189</v>
      </c>
      <c r="O131" s="25">
        <v>10.938123233659329</v>
      </c>
      <c r="P131" s="25">
        <v>22.721408665462757</v>
      </c>
      <c r="Q131" s="25">
        <v>25.023118252354102</v>
      </c>
      <c r="R131" s="25">
        <v>4.6799413495802256</v>
      </c>
      <c r="S131" s="25">
        <v>9.806707068076328</v>
      </c>
      <c r="T131" s="25">
        <v>10.53646983469755</v>
      </c>
      <c r="U131" s="25">
        <v>0</v>
      </c>
      <c r="V131" s="25">
        <v>7126.1628307346027</v>
      </c>
      <c r="W131" s="25">
        <v>0</v>
      </c>
      <c r="X131" s="25">
        <v>0</v>
      </c>
      <c r="Y131" s="25">
        <v>716.76200301072777</v>
      </c>
      <c r="Z131" s="25">
        <v>0</v>
      </c>
      <c r="AA131" s="25">
        <v>407.55</v>
      </c>
      <c r="AB131" s="25">
        <v>0.71</v>
      </c>
      <c r="AC131" s="25">
        <v>308.50200301072783</v>
      </c>
      <c r="AD131" s="25">
        <v>141.59085832495282</v>
      </c>
      <c r="AE131" s="25">
        <v>-17.997766284219345</v>
      </c>
      <c r="AF131" s="25">
        <v>0</v>
      </c>
      <c r="AG131" s="25">
        <v>0</v>
      </c>
      <c r="AH131" s="25">
        <v>-22.132323290733549</v>
      </c>
      <c r="AI131" s="25">
        <v>-101.46076875000001</v>
      </c>
      <c r="AJ131" s="25">
        <v>0</v>
      </c>
      <c r="AK131" s="25">
        <v>0</v>
      </c>
      <c r="AL131" s="25">
        <v>0</v>
      </c>
      <c r="AM131" s="25">
        <v>0</v>
      </c>
      <c r="AN131" s="25">
        <v>0.45896252518019842</v>
      </c>
      <c r="AO131" s="25">
        <v>575.17114468577495</v>
      </c>
      <c r="AP131" s="25">
        <v>40.130089574952891</v>
      </c>
      <c r="AQ131" s="25">
        <v>17.997766284219345</v>
      </c>
      <c r="AR131" s="25">
        <v>0</v>
      </c>
      <c r="AS131" s="25">
        <v>0</v>
      </c>
      <c r="AT131" s="25">
        <v>22.132323290733549</v>
      </c>
      <c r="AU131" s="25">
        <v>365.65041956773484</v>
      </c>
      <c r="AV131" s="25">
        <v>87.506831000438098</v>
      </c>
      <c r="AW131" s="25">
        <v>87.506831000438098</v>
      </c>
      <c r="AX131" s="25">
        <v>0</v>
      </c>
      <c r="AY131" s="25">
        <v>0</v>
      </c>
      <c r="AZ131" s="25">
        <v>230.0603989034411</v>
      </c>
      <c r="BA131" s="25">
        <v>77.861174682099445</v>
      </c>
      <c r="BB131" s="25">
        <v>63.416343425559027</v>
      </c>
      <c r="BC131" s="25">
        <v>88.782880795782631</v>
      </c>
      <c r="BD131" s="25">
        <v>0</v>
      </c>
      <c r="BE131" s="25">
        <v>48.083189663855642</v>
      </c>
      <c r="BF131" s="25">
        <v>10.298759217746902</v>
      </c>
      <c r="BG131" s="25">
        <v>1.4901660226239128</v>
      </c>
      <c r="BH131" s="25">
        <v>36.294264423484826</v>
      </c>
      <c r="BI131" s="25">
        <v>0</v>
      </c>
      <c r="BJ131" s="25">
        <v>405.78050914268772</v>
      </c>
      <c r="BK131" s="25">
        <v>547.37136746764054</v>
      </c>
      <c r="BL131" s="25">
        <v>1.3091304449095216</v>
      </c>
      <c r="BM131" s="25">
        <v>0.70217250671980924</v>
      </c>
    </row>
    <row r="132" spans="1:65" x14ac:dyDescent="0.35">
      <c r="A132" s="25" t="s">
        <v>10540</v>
      </c>
      <c r="B132" s="25" t="s">
        <v>10534</v>
      </c>
      <c r="C132" s="25" t="s">
        <v>10535</v>
      </c>
      <c r="D132" s="25" t="s">
        <v>10543</v>
      </c>
      <c r="E132" s="25" t="s">
        <v>10690</v>
      </c>
      <c r="F132" s="25">
        <v>165293</v>
      </c>
      <c r="G132" s="25">
        <v>0.89713268816379099</v>
      </c>
      <c r="H132" s="25">
        <v>160</v>
      </c>
      <c r="I132" s="25">
        <v>711.2991510577715</v>
      </c>
      <c r="J132" s="42">
        <v>0.30361982293782341</v>
      </c>
      <c r="K132" s="25">
        <v>35</v>
      </c>
      <c r="L132" s="25">
        <v>175.39114469669624</v>
      </c>
      <c r="M132" s="25">
        <v>24.653235054128796</v>
      </c>
      <c r="N132" s="25">
        <v>58.682650151476189</v>
      </c>
      <c r="O132" s="25">
        <v>10.938123233659329</v>
      </c>
      <c r="P132" s="25">
        <v>22.721408665462757</v>
      </c>
      <c r="Q132" s="25">
        <v>25.023118252354102</v>
      </c>
      <c r="R132" s="25">
        <v>4.6799413495802256</v>
      </c>
      <c r="S132" s="25">
        <v>9.806707068076328</v>
      </c>
      <c r="T132" s="25">
        <v>10.53646983469755</v>
      </c>
      <c r="U132" s="25">
        <v>0</v>
      </c>
      <c r="V132" s="25">
        <v>0</v>
      </c>
      <c r="W132" s="25">
        <v>1781.5407076836507</v>
      </c>
      <c r="X132" s="25">
        <v>0</v>
      </c>
      <c r="Y132" s="25">
        <v>716.76200301072777</v>
      </c>
      <c r="Z132" s="25">
        <v>0</v>
      </c>
      <c r="AA132" s="25">
        <v>407.55</v>
      </c>
      <c r="AB132" s="25">
        <v>0.71</v>
      </c>
      <c r="AC132" s="25">
        <v>308.50200301072783</v>
      </c>
      <c r="AD132" s="25">
        <v>5.4628519529562709</v>
      </c>
      <c r="AE132" s="25">
        <v>20.228826858744661</v>
      </c>
      <c r="AF132" s="25">
        <v>-11.382016147739956</v>
      </c>
      <c r="AG132" s="25">
        <v>117.9116859385819</v>
      </c>
      <c r="AH132" s="25">
        <v>0</v>
      </c>
      <c r="AI132" s="25">
        <v>-101.46076875000001</v>
      </c>
      <c r="AJ132" s="25">
        <v>0</v>
      </c>
      <c r="AK132" s="25">
        <v>-30.760579852542968</v>
      </c>
      <c r="AL132" s="25">
        <v>0</v>
      </c>
      <c r="AM132" s="25">
        <v>0</v>
      </c>
      <c r="AN132" s="25">
        <v>1.7707670937767966E-2</v>
      </c>
      <c r="AO132" s="25">
        <v>711.2991510577715</v>
      </c>
      <c r="AP132" s="25">
        <v>0</v>
      </c>
      <c r="AQ132" s="25">
        <v>0</v>
      </c>
      <c r="AR132" s="25">
        <v>0</v>
      </c>
      <c r="AS132" s="25">
        <v>0</v>
      </c>
      <c r="AT132" s="25">
        <v>0</v>
      </c>
      <c r="AU132" s="25">
        <v>354.00367335775621</v>
      </c>
      <c r="AV132" s="25">
        <v>87.506831000438098</v>
      </c>
      <c r="AW132" s="25">
        <v>87.506831000438098</v>
      </c>
      <c r="AX132" s="25">
        <v>0</v>
      </c>
      <c r="AY132" s="25">
        <v>0</v>
      </c>
      <c r="AZ132" s="25">
        <v>230.0603989034411</v>
      </c>
      <c r="BA132" s="25">
        <v>77.861174682099445</v>
      </c>
      <c r="BB132" s="25">
        <v>63.416343425559027</v>
      </c>
      <c r="BC132" s="25">
        <v>88.782880795782631</v>
      </c>
      <c r="BD132" s="25">
        <v>0</v>
      </c>
      <c r="BE132" s="25">
        <v>36.43644345387704</v>
      </c>
      <c r="BF132" s="25">
        <v>8.7607302251197545</v>
      </c>
      <c r="BG132" s="25">
        <v>1.4901660226239128</v>
      </c>
      <c r="BH132" s="25">
        <v>26.185547206133371</v>
      </c>
      <c r="BI132" s="25">
        <v>0</v>
      </c>
      <c r="BJ132" s="25">
        <v>354.00367335775621</v>
      </c>
      <c r="BK132" s="25">
        <v>359.46652531071248</v>
      </c>
      <c r="BL132" s="25">
        <v>0.70004252871082584</v>
      </c>
      <c r="BM132" s="25">
        <v>0.30361982293782341</v>
      </c>
    </row>
    <row r="133" spans="1:65" x14ac:dyDescent="0.35">
      <c r="A133" s="25" t="s">
        <v>10540</v>
      </c>
      <c r="B133" s="25" t="s">
        <v>10534</v>
      </c>
      <c r="C133" s="25" t="s">
        <v>10535</v>
      </c>
      <c r="D133" s="25" t="s">
        <v>10545</v>
      </c>
      <c r="E133" s="25" t="s">
        <v>10691</v>
      </c>
      <c r="F133" s="25">
        <v>165293</v>
      </c>
      <c r="G133" s="25">
        <v>0.89713268816379099</v>
      </c>
      <c r="H133" s="25">
        <v>160</v>
      </c>
      <c r="I133" s="25">
        <v>600.53203027106349</v>
      </c>
      <c r="J133" s="42">
        <v>0.56253213596426144</v>
      </c>
      <c r="K133" s="25">
        <v>35</v>
      </c>
      <c r="L133" s="25">
        <v>175.39114469669624</v>
      </c>
      <c r="M133" s="25">
        <v>24.653235054128796</v>
      </c>
      <c r="N133" s="25">
        <v>58.682650151476189</v>
      </c>
      <c r="O133" s="25">
        <v>10.938123233659329</v>
      </c>
      <c r="P133" s="25">
        <v>22.721408665462757</v>
      </c>
      <c r="Q133" s="25">
        <v>25.023118252354102</v>
      </c>
      <c r="R133" s="25">
        <v>4.6799413495802256</v>
      </c>
      <c r="S133" s="25">
        <v>9.806707068076328</v>
      </c>
      <c r="T133" s="25">
        <v>10.53646983469755</v>
      </c>
      <c r="U133" s="25">
        <v>0</v>
      </c>
      <c r="V133" s="25">
        <v>0</v>
      </c>
      <c r="W133" s="25">
        <v>0</v>
      </c>
      <c r="X133" s="25">
        <v>1781540.7076836508</v>
      </c>
      <c r="Y133" s="25">
        <v>716.76200301072777</v>
      </c>
      <c r="Z133" s="25">
        <v>0</v>
      </c>
      <c r="AA133" s="25">
        <v>407.55</v>
      </c>
      <c r="AB133" s="25">
        <v>0.71</v>
      </c>
      <c r="AC133" s="25">
        <v>308.50200301072783</v>
      </c>
      <c r="AD133" s="25">
        <v>116.22997273966428</v>
      </c>
      <c r="AE133" s="25">
        <v>20.228826858744661</v>
      </c>
      <c r="AF133" s="25">
        <v>0</v>
      </c>
      <c r="AG133" s="25">
        <v>0</v>
      </c>
      <c r="AH133" s="25">
        <v>0</v>
      </c>
      <c r="AI133" s="25">
        <v>-101.46076875000001</v>
      </c>
      <c r="AJ133" s="25">
        <v>0</v>
      </c>
      <c r="AK133" s="25">
        <v>-34.99803084840903</v>
      </c>
      <c r="AL133" s="25">
        <v>0</v>
      </c>
      <c r="AM133" s="25">
        <v>0</v>
      </c>
      <c r="AN133" s="25">
        <v>0.37675597437084551</v>
      </c>
      <c r="AO133" s="25">
        <v>600.53203027106349</v>
      </c>
      <c r="AP133" s="25">
        <v>0</v>
      </c>
      <c r="AQ133" s="25">
        <v>0</v>
      </c>
      <c r="AR133" s="25">
        <v>0</v>
      </c>
      <c r="AS133" s="25">
        <v>0</v>
      </c>
      <c r="AT133" s="25">
        <v>0</v>
      </c>
      <c r="AU133" s="25">
        <v>365.09059597439938</v>
      </c>
      <c r="AV133" s="25">
        <v>87.506831000438098</v>
      </c>
      <c r="AW133" s="25">
        <v>87.506831000438098</v>
      </c>
      <c r="AX133" s="25">
        <v>0</v>
      </c>
      <c r="AY133" s="25">
        <v>0</v>
      </c>
      <c r="AZ133" s="25">
        <v>230.0603989034411</v>
      </c>
      <c r="BA133" s="25">
        <v>77.861174682099445</v>
      </c>
      <c r="BB133" s="25">
        <v>63.416343425559027</v>
      </c>
      <c r="BC133" s="25">
        <v>88.782880795782631</v>
      </c>
      <c r="BD133" s="25">
        <v>0</v>
      </c>
      <c r="BE133" s="25">
        <v>47.523366070520169</v>
      </c>
      <c r="BF133" s="25">
        <v>8.5488576753264507</v>
      </c>
      <c r="BG133" s="25">
        <v>1.4901660226239128</v>
      </c>
      <c r="BH133" s="25">
        <v>37.484342372569806</v>
      </c>
      <c r="BI133" s="25">
        <v>0</v>
      </c>
      <c r="BJ133" s="25">
        <v>365.09059597439938</v>
      </c>
      <c r="BK133" s="25">
        <v>481.32056871406365</v>
      </c>
      <c r="BL133" s="25">
        <v>1.0950287596401396</v>
      </c>
      <c r="BM133" s="25">
        <v>0.56253213596426144</v>
      </c>
    </row>
    <row r="134" spans="1:65" x14ac:dyDescent="0.35">
      <c r="A134" s="25" t="s">
        <v>10540</v>
      </c>
      <c r="B134" s="25" t="s">
        <v>10534</v>
      </c>
      <c r="C134" s="25" t="s">
        <v>10535</v>
      </c>
      <c r="D134" s="25" t="s">
        <v>10547</v>
      </c>
      <c r="E134" s="25" t="s">
        <v>10692</v>
      </c>
      <c r="F134" s="25">
        <v>165293</v>
      </c>
      <c r="G134" s="25">
        <v>0.89713268816379099</v>
      </c>
      <c r="H134" s="25">
        <v>160</v>
      </c>
      <c r="I134" s="25">
        <v>595.9086189436149</v>
      </c>
      <c r="J134" s="42">
        <v>0.48620432220557402</v>
      </c>
      <c r="K134" s="25">
        <v>35</v>
      </c>
      <c r="L134" s="25">
        <v>129.0161205934358</v>
      </c>
      <c r="M134" s="25">
        <v>21.070057911130583</v>
      </c>
      <c r="N134" s="25">
        <v>58.682650151476189</v>
      </c>
      <c r="O134" s="25">
        <v>8.2460859992854338</v>
      </c>
      <c r="P134" s="25">
        <v>23.682850534882004</v>
      </c>
      <c r="Q134" s="25">
        <v>26.753713617308758</v>
      </c>
      <c r="R134" s="25">
        <v>4.6799413495802256</v>
      </c>
      <c r="S134" s="25">
        <v>11.537302433030975</v>
      </c>
      <c r="T134" s="25">
        <v>10.53646983469755</v>
      </c>
      <c r="U134" s="25">
        <v>0</v>
      </c>
      <c r="V134" s="25">
        <v>0</v>
      </c>
      <c r="W134" s="25">
        <v>0</v>
      </c>
      <c r="X134" s="25">
        <v>0</v>
      </c>
      <c r="Y134" s="25">
        <v>680.11893506200749</v>
      </c>
      <c r="Z134" s="25">
        <v>0</v>
      </c>
      <c r="AA134" s="25">
        <v>407.55</v>
      </c>
      <c r="AB134" s="25">
        <v>0.71</v>
      </c>
      <c r="AC134" s="25">
        <v>271.8589350620075</v>
      </c>
      <c r="AD134" s="25">
        <v>84.210316118392598</v>
      </c>
      <c r="AE134" s="25">
        <v>17.250452631607413</v>
      </c>
      <c r="AF134" s="25">
        <v>0</v>
      </c>
      <c r="AG134" s="25">
        <v>0</v>
      </c>
      <c r="AH134" s="25">
        <v>0</v>
      </c>
      <c r="AI134" s="25">
        <v>-101.46076875000001</v>
      </c>
      <c r="AJ134" s="25">
        <v>0</v>
      </c>
      <c r="AK134" s="25">
        <v>0</v>
      </c>
      <c r="AL134" s="25">
        <v>0</v>
      </c>
      <c r="AM134" s="25">
        <v>0</v>
      </c>
      <c r="AN134" s="25">
        <v>0.30975739715593792</v>
      </c>
      <c r="AO134" s="25">
        <v>595.9086189436149</v>
      </c>
      <c r="AP134" s="25">
        <v>0</v>
      </c>
      <c r="AQ134" s="25">
        <v>0</v>
      </c>
      <c r="AR134" s="25">
        <v>0</v>
      </c>
      <c r="AS134" s="25">
        <v>0</v>
      </c>
      <c r="AT134" s="25">
        <v>0</v>
      </c>
      <c r="AU134" s="25">
        <v>312.38196511355494</v>
      </c>
      <c r="AV134" s="25">
        <v>84.117870907993833</v>
      </c>
      <c r="AW134" s="25">
        <v>84.117870907993833</v>
      </c>
      <c r="AX134" s="25">
        <v>0</v>
      </c>
      <c r="AY134" s="25">
        <v>0</v>
      </c>
      <c r="AZ134" s="25">
        <v>186.70254851911517</v>
      </c>
      <c r="BA134" s="25">
        <v>77.861174682099445</v>
      </c>
      <c r="BB134" s="25">
        <v>45.350572432089891</v>
      </c>
      <c r="BC134" s="25">
        <v>63.49080140492584</v>
      </c>
      <c r="BD134" s="25">
        <v>0</v>
      </c>
      <c r="BE134" s="25">
        <v>41.561545686445918</v>
      </c>
      <c r="BF134" s="25">
        <v>8.7133507095778224</v>
      </c>
      <c r="BG134" s="25">
        <v>1.4901660226239128</v>
      </c>
      <c r="BH134" s="25">
        <v>31.358028954244183</v>
      </c>
      <c r="BI134" s="25">
        <v>0</v>
      </c>
      <c r="BJ134" s="25">
        <v>312.38196511355494</v>
      </c>
      <c r="BK134" s="25">
        <v>396.59228123194754</v>
      </c>
      <c r="BL134" s="25">
        <v>1.0657488454586035</v>
      </c>
      <c r="BM134" s="25">
        <v>0.48620432220557402</v>
      </c>
    </row>
    <row r="135" spans="1:65" x14ac:dyDescent="0.35">
      <c r="A135" s="25" t="s">
        <v>10540</v>
      </c>
      <c r="B135" s="25" t="s">
        <v>10534</v>
      </c>
      <c r="C135" s="25" t="s">
        <v>10535</v>
      </c>
      <c r="D135" s="25" t="s">
        <v>10549</v>
      </c>
      <c r="E135" s="25" t="s">
        <v>10693</v>
      </c>
      <c r="F135" s="25">
        <v>165293</v>
      </c>
      <c r="G135" s="25">
        <v>0.89713268816379099</v>
      </c>
      <c r="H135" s="25">
        <v>160</v>
      </c>
      <c r="I135" s="25">
        <v>649.76532453006303</v>
      </c>
      <c r="J135" s="42">
        <v>0.3641299275291181</v>
      </c>
      <c r="K135" s="25">
        <v>35</v>
      </c>
      <c r="L135" s="25">
        <v>106.51637330252395</v>
      </c>
      <c r="M135" s="25">
        <v>18.193439416431822</v>
      </c>
      <c r="N135" s="25">
        <v>58.682650151476189</v>
      </c>
      <c r="O135" s="25">
        <v>13.150635192320436</v>
      </c>
      <c r="P135" s="25">
        <v>20.528364675989405</v>
      </c>
      <c r="Q135" s="25">
        <v>25.003650283166365</v>
      </c>
      <c r="R135" s="25">
        <v>4.6799413495802256</v>
      </c>
      <c r="S135" s="25">
        <v>0</v>
      </c>
      <c r="T135" s="25">
        <v>20.323708933586126</v>
      </c>
      <c r="U135" s="25">
        <v>0</v>
      </c>
      <c r="V135" s="25">
        <v>0</v>
      </c>
      <c r="W135" s="25">
        <v>0</v>
      </c>
      <c r="X135" s="25">
        <v>0</v>
      </c>
      <c r="Y135" s="25">
        <v>739.16986027933831</v>
      </c>
      <c r="Z135" s="25">
        <v>0</v>
      </c>
      <c r="AA135" s="25">
        <v>407.55</v>
      </c>
      <c r="AB135" s="25">
        <v>0.71</v>
      </c>
      <c r="AC135" s="25">
        <v>330.90986027933826</v>
      </c>
      <c r="AD135" s="25">
        <v>89.404535749275283</v>
      </c>
      <c r="AE135" s="25">
        <v>12.056233000724813</v>
      </c>
      <c r="AF135" s="25">
        <v>0</v>
      </c>
      <c r="AG135" s="25">
        <v>0</v>
      </c>
      <c r="AH135" s="25">
        <v>0</v>
      </c>
      <c r="AI135" s="25">
        <v>-101.46076875000001</v>
      </c>
      <c r="AJ135" s="25">
        <v>0</v>
      </c>
      <c r="AK135" s="25">
        <v>0</v>
      </c>
      <c r="AL135" s="25">
        <v>0</v>
      </c>
      <c r="AM135" s="25">
        <v>0</v>
      </c>
      <c r="AN135" s="25">
        <v>0.27017791393041068</v>
      </c>
      <c r="AO135" s="25">
        <v>649.76532453006303</v>
      </c>
      <c r="AP135" s="25">
        <v>0</v>
      </c>
      <c r="AQ135" s="25">
        <v>0</v>
      </c>
      <c r="AR135" s="25">
        <v>0</v>
      </c>
      <c r="AS135" s="25">
        <v>0</v>
      </c>
      <c r="AT135" s="25">
        <v>0</v>
      </c>
      <c r="AU135" s="25">
        <v>313.10432506212874</v>
      </c>
      <c r="AV135" s="25">
        <v>95.671635119445895</v>
      </c>
      <c r="AW135" s="25">
        <v>95.671635119445895</v>
      </c>
      <c r="AX135" s="25">
        <v>0</v>
      </c>
      <c r="AY135" s="25">
        <v>0</v>
      </c>
      <c r="AZ135" s="25">
        <v>167.89418367593041</v>
      </c>
      <c r="BA135" s="25">
        <v>77.861174682099445</v>
      </c>
      <c r="BB135" s="25">
        <v>37.513753747429568</v>
      </c>
      <c r="BC135" s="25">
        <v>52.519255246401393</v>
      </c>
      <c r="BD135" s="25">
        <v>0</v>
      </c>
      <c r="BE135" s="25">
        <v>49.538506266752435</v>
      </c>
      <c r="BF135" s="25">
        <v>11.565904169840747</v>
      </c>
      <c r="BG135" s="25">
        <v>1.4901660226239128</v>
      </c>
      <c r="BH135" s="25">
        <v>36.482436074287776</v>
      </c>
      <c r="BI135" s="25">
        <v>0</v>
      </c>
      <c r="BJ135" s="25">
        <v>313.10432506212874</v>
      </c>
      <c r="BK135" s="25">
        <v>402.50886081140402</v>
      </c>
      <c r="BL135" s="25">
        <v>0.71499531725147203</v>
      </c>
      <c r="BM135" s="25">
        <v>0.3641299275291181</v>
      </c>
    </row>
    <row r="136" spans="1:65" x14ac:dyDescent="0.35">
      <c r="A136" s="25" t="s">
        <v>10540</v>
      </c>
      <c r="B136" s="25" t="s">
        <v>10534</v>
      </c>
      <c r="C136" s="25" t="s">
        <v>10535</v>
      </c>
      <c r="D136" s="25" t="s">
        <v>10551</v>
      </c>
      <c r="E136" s="25" t="s">
        <v>10694</v>
      </c>
      <c r="F136" s="25">
        <v>165293</v>
      </c>
      <c r="G136" s="25">
        <v>0.89713268816379099</v>
      </c>
      <c r="H136" s="25">
        <v>160</v>
      </c>
      <c r="I136" s="25">
        <v>656.45127304207267</v>
      </c>
      <c r="J136" s="42">
        <v>0.94671502390254925</v>
      </c>
      <c r="K136" s="25">
        <v>35</v>
      </c>
      <c r="L136" s="25">
        <v>101.96520487443425</v>
      </c>
      <c r="M136" s="25">
        <v>17.560331418220866</v>
      </c>
      <c r="N136" s="25">
        <v>58.682650151476189</v>
      </c>
      <c r="O136" s="25">
        <v>42.885266279843485</v>
      </c>
      <c r="P136" s="25">
        <v>10.800541760379193</v>
      </c>
      <c r="Q136" s="25">
        <v>4.996842111253522</v>
      </c>
      <c r="R136" s="25">
        <v>4.996842111253522</v>
      </c>
      <c r="S136" s="25">
        <v>0</v>
      </c>
      <c r="T136" s="25">
        <v>0</v>
      </c>
      <c r="U136" s="25">
        <v>37208.84424386669</v>
      </c>
      <c r="V136" s="25">
        <v>0</v>
      </c>
      <c r="W136" s="25">
        <v>0</v>
      </c>
      <c r="X136" s="25">
        <v>0</v>
      </c>
      <c r="Y136" s="25">
        <v>1027.6272808762942</v>
      </c>
      <c r="Z136" s="25">
        <v>0</v>
      </c>
      <c r="AA136" s="25">
        <v>407.55</v>
      </c>
      <c r="AB136" s="25">
        <v>0.71</v>
      </c>
      <c r="AC136" s="25">
        <v>619.3672808762941</v>
      </c>
      <c r="AD136" s="25">
        <v>371.17600783422154</v>
      </c>
      <c r="AE136" s="25">
        <v>-12.118282107639555</v>
      </c>
      <c r="AF136" s="25">
        <v>0</v>
      </c>
      <c r="AG136" s="25">
        <v>0</v>
      </c>
      <c r="AH136" s="25">
        <v>-212.06490944049895</v>
      </c>
      <c r="AI136" s="25">
        <v>-123.00035822944255</v>
      </c>
      <c r="AJ136" s="25">
        <v>-23.992458056640583</v>
      </c>
      <c r="AK136" s="25">
        <v>0</v>
      </c>
      <c r="AL136" s="25">
        <v>0</v>
      </c>
      <c r="AM136" s="25">
        <v>0</v>
      </c>
      <c r="AN136" s="25">
        <v>0.59928255704607736</v>
      </c>
      <c r="AO136" s="25">
        <v>656.45127304207267</v>
      </c>
      <c r="AP136" s="25">
        <v>224.1831915481385</v>
      </c>
      <c r="AQ136" s="25">
        <v>12.118282107639555</v>
      </c>
      <c r="AR136" s="25">
        <v>0</v>
      </c>
      <c r="AS136" s="25">
        <v>0</v>
      </c>
      <c r="AT136" s="25">
        <v>212.06490944049895</v>
      </c>
      <c r="AU136" s="25">
        <v>480.48036414281876</v>
      </c>
      <c r="AV136" s="25">
        <v>138.65985623148902</v>
      </c>
      <c r="AW136" s="25">
        <v>138.65985623148902</v>
      </c>
      <c r="AX136" s="25">
        <v>0</v>
      </c>
      <c r="AY136" s="25">
        <v>0</v>
      </c>
      <c r="AZ136" s="25">
        <v>171.37206995858566</v>
      </c>
      <c r="BA136" s="25">
        <v>83.718984207234897</v>
      </c>
      <c r="BB136" s="25">
        <v>36.52211906306281</v>
      </c>
      <c r="BC136" s="25">
        <v>51.130966688287927</v>
      </c>
      <c r="BD136" s="25">
        <v>0</v>
      </c>
      <c r="BE136" s="25">
        <v>170.44843795274406</v>
      </c>
      <c r="BF136" s="25">
        <v>22.224060701497638</v>
      </c>
      <c r="BG136" s="25">
        <v>1.6022772097078448</v>
      </c>
      <c r="BH136" s="25">
        <v>146.62210004153857</v>
      </c>
      <c r="BI136" s="25">
        <v>0</v>
      </c>
      <c r="BJ136" s="25">
        <v>704.66355569095731</v>
      </c>
      <c r="BK136" s="25">
        <v>1075.8395635251788</v>
      </c>
      <c r="BL136" s="25">
        <v>1.0033986325038229</v>
      </c>
      <c r="BM136" s="25">
        <v>0.94671502390254925</v>
      </c>
    </row>
    <row r="137" spans="1:65" x14ac:dyDescent="0.35">
      <c r="A137" s="25" t="s">
        <v>10540</v>
      </c>
      <c r="B137" s="25" t="s">
        <v>10534</v>
      </c>
      <c r="C137" s="25" t="s">
        <v>10535</v>
      </c>
      <c r="D137" s="25" t="s">
        <v>10553</v>
      </c>
      <c r="E137" s="25" t="s">
        <v>10695</v>
      </c>
      <c r="F137" s="25">
        <v>165293</v>
      </c>
      <c r="G137" s="25">
        <v>0.89713268816379099</v>
      </c>
      <c r="H137" s="25">
        <v>160</v>
      </c>
      <c r="I137" s="25">
        <v>1598.1902962139031</v>
      </c>
      <c r="J137" s="42">
        <v>4.2294941807445793E-2</v>
      </c>
      <c r="K137" s="25">
        <v>35</v>
      </c>
      <c r="L137" s="25">
        <v>155.46661404801438</v>
      </c>
      <c r="M137" s="25">
        <v>28.774118673695547</v>
      </c>
      <c r="N137" s="25">
        <v>58.682650151476189</v>
      </c>
      <c r="O137" s="25">
        <v>42.885266279843485</v>
      </c>
      <c r="P137" s="25">
        <v>10.800541760379193</v>
      </c>
      <c r="Q137" s="25">
        <v>4.996842111253522</v>
      </c>
      <c r="R137" s="25">
        <v>4.996842111253522</v>
      </c>
      <c r="S137" s="25">
        <v>0</v>
      </c>
      <c r="T137" s="25">
        <v>0</v>
      </c>
      <c r="U137" s="25">
        <v>37208.84424386669</v>
      </c>
      <c r="V137" s="25">
        <v>0</v>
      </c>
      <c r="W137" s="25">
        <v>0</v>
      </c>
      <c r="X137" s="25">
        <v>0</v>
      </c>
      <c r="Y137" s="25">
        <v>1934.2678726602992</v>
      </c>
      <c r="Z137" s="25">
        <v>0</v>
      </c>
      <c r="AA137" s="25">
        <v>407.55</v>
      </c>
      <c r="AB137" s="25">
        <v>0.71</v>
      </c>
      <c r="AC137" s="25">
        <v>1526.0078726602992</v>
      </c>
      <c r="AD137" s="25">
        <v>336.07757644639605</v>
      </c>
      <c r="AE137" s="25">
        <v>-34.3324668835713</v>
      </c>
      <c r="AF137" s="25">
        <v>0</v>
      </c>
      <c r="AG137" s="25">
        <v>0</v>
      </c>
      <c r="AH137" s="25">
        <v>-176.6350166013481</v>
      </c>
      <c r="AI137" s="25">
        <v>-123.00035822944255</v>
      </c>
      <c r="AJ137" s="25">
        <v>-2.1097347320342115</v>
      </c>
      <c r="AK137" s="25">
        <v>0</v>
      </c>
      <c r="AL137" s="25">
        <v>0</v>
      </c>
      <c r="AM137" s="25">
        <v>0</v>
      </c>
      <c r="AN137" s="25">
        <v>0.22023318651725557</v>
      </c>
      <c r="AO137" s="25">
        <v>1598.1902962139031</v>
      </c>
      <c r="AP137" s="25">
        <v>210.9674834849194</v>
      </c>
      <c r="AQ137" s="25">
        <v>34.3324668835713</v>
      </c>
      <c r="AR137" s="25">
        <v>0</v>
      </c>
      <c r="AS137" s="25">
        <v>0</v>
      </c>
      <c r="AT137" s="25">
        <v>176.6350166013481</v>
      </c>
      <c r="AU137" s="25">
        <v>881.55817830457522</v>
      </c>
      <c r="AV137" s="25">
        <v>138.65985623148902</v>
      </c>
      <c r="AW137" s="25">
        <v>138.65985623148902</v>
      </c>
      <c r="AX137" s="25">
        <v>0</v>
      </c>
      <c r="AY137" s="25">
        <v>0</v>
      </c>
      <c r="AZ137" s="25">
        <v>274.48660765447522</v>
      </c>
      <c r="BA137" s="25">
        <v>83.718984207234897</v>
      </c>
      <c r="BB137" s="25">
        <v>79.486509769683479</v>
      </c>
      <c r="BC137" s="25">
        <v>111.28111367755686</v>
      </c>
      <c r="BD137" s="25">
        <v>0</v>
      </c>
      <c r="BE137" s="25">
        <v>468.41171441861093</v>
      </c>
      <c r="BF137" s="25">
        <v>65.881179583743517</v>
      </c>
      <c r="BG137" s="25">
        <v>1.6022772097078448</v>
      </c>
      <c r="BH137" s="25">
        <v>400.92825762515957</v>
      </c>
      <c r="BI137" s="25">
        <v>0</v>
      </c>
      <c r="BJ137" s="25">
        <v>1092.5256617894947</v>
      </c>
      <c r="BK137" s="25">
        <v>1428.6032382358908</v>
      </c>
      <c r="BL137" s="25">
        <v>4.4295554948712131E-2</v>
      </c>
      <c r="BM137" s="25">
        <v>4.2294941807445793E-2</v>
      </c>
    </row>
    <row r="138" spans="1:65" x14ac:dyDescent="0.35">
      <c r="A138" s="25" t="s">
        <v>10540</v>
      </c>
      <c r="B138" s="25" t="s">
        <v>10534</v>
      </c>
      <c r="C138" s="25" t="s">
        <v>10696</v>
      </c>
      <c r="D138" s="25" t="s">
        <v>9782</v>
      </c>
      <c r="E138" s="25" t="s">
        <v>10697</v>
      </c>
      <c r="F138" s="25">
        <v>165293</v>
      </c>
      <c r="G138" s="25">
        <v>0.89713268816379099</v>
      </c>
      <c r="H138" s="25">
        <v>160</v>
      </c>
      <c r="I138" s="68">
        <v>575.17114468577495</v>
      </c>
      <c r="J138" s="43">
        <v>0.70217250671980924</v>
      </c>
      <c r="K138" s="25">
        <v>35</v>
      </c>
      <c r="L138" s="25">
        <v>175.39114469669624</v>
      </c>
      <c r="M138" s="25">
        <v>24.653235054128796</v>
      </c>
      <c r="N138" s="25">
        <v>58.682650151476189</v>
      </c>
      <c r="O138" s="25">
        <v>10.938123233659329</v>
      </c>
      <c r="P138" s="25">
        <v>22.721408665462757</v>
      </c>
      <c r="Q138" s="25">
        <v>25.023118252354102</v>
      </c>
      <c r="R138" s="25">
        <v>4.6799413495802256</v>
      </c>
      <c r="S138" s="25">
        <v>9.806707068076328</v>
      </c>
      <c r="T138" s="25">
        <v>10.53646983469755</v>
      </c>
      <c r="U138" s="25">
        <v>0</v>
      </c>
      <c r="V138" s="25">
        <v>7126.1628307346027</v>
      </c>
      <c r="W138" s="25">
        <v>0</v>
      </c>
      <c r="X138" s="25">
        <v>0</v>
      </c>
      <c r="Y138" s="25">
        <v>716.76200301072777</v>
      </c>
      <c r="Z138" s="25">
        <v>0</v>
      </c>
      <c r="AA138" s="25">
        <v>407.55</v>
      </c>
      <c r="AB138" s="25">
        <v>0.71</v>
      </c>
      <c r="AC138" s="25">
        <v>308.50200301072783</v>
      </c>
      <c r="AD138" s="25">
        <v>141.59085832495282</v>
      </c>
      <c r="AE138" s="25">
        <v>-17.997766284219345</v>
      </c>
      <c r="AF138" s="25">
        <v>0</v>
      </c>
      <c r="AG138" s="25">
        <v>0</v>
      </c>
      <c r="AH138" s="25">
        <v>-22.132323290733549</v>
      </c>
      <c r="AI138" s="25">
        <v>-101.46076875000001</v>
      </c>
      <c r="AJ138" s="25">
        <v>0</v>
      </c>
      <c r="AK138" s="25">
        <v>0</v>
      </c>
      <c r="AL138" s="25">
        <v>0</v>
      </c>
      <c r="AM138" s="25">
        <v>0</v>
      </c>
      <c r="AN138" s="25">
        <v>0.45896252518019842</v>
      </c>
      <c r="AO138" s="25">
        <v>575.17114468577495</v>
      </c>
      <c r="AP138" s="25">
        <v>40.130089574952891</v>
      </c>
      <c r="AQ138" s="25">
        <v>17.997766284219345</v>
      </c>
      <c r="AR138" s="25">
        <v>0</v>
      </c>
      <c r="AS138" s="25">
        <v>0</v>
      </c>
      <c r="AT138" s="25">
        <v>22.132323290733549</v>
      </c>
      <c r="AU138" s="25">
        <v>365.65041956773484</v>
      </c>
      <c r="AV138" s="25">
        <v>87.506831000438098</v>
      </c>
      <c r="AW138" s="25">
        <v>87.506831000438098</v>
      </c>
      <c r="AX138" s="25">
        <v>0</v>
      </c>
      <c r="AY138" s="25">
        <v>0</v>
      </c>
      <c r="AZ138" s="25">
        <v>230.0603989034411</v>
      </c>
      <c r="BA138" s="25">
        <v>77.861174682099445</v>
      </c>
      <c r="BB138" s="25">
        <v>63.416343425559027</v>
      </c>
      <c r="BC138" s="25">
        <v>88.782880795782631</v>
      </c>
      <c r="BD138" s="25">
        <v>0</v>
      </c>
      <c r="BE138" s="25">
        <v>48.083189663855642</v>
      </c>
      <c r="BF138" s="25">
        <v>10.298759217746902</v>
      </c>
      <c r="BG138" s="25">
        <v>1.4901660226239128</v>
      </c>
      <c r="BH138" s="25">
        <v>36.294264423484826</v>
      </c>
      <c r="BI138" s="25">
        <v>0</v>
      </c>
      <c r="BJ138" s="25">
        <v>405.78050914268772</v>
      </c>
      <c r="BK138" s="25">
        <v>547.37136746764054</v>
      </c>
      <c r="BL138" s="25">
        <v>1.3091304449095216</v>
      </c>
      <c r="BM138" s="25">
        <v>0.70217250671980924</v>
      </c>
    </row>
    <row r="139" spans="1:65" x14ac:dyDescent="0.35">
      <c r="A139" s="25" t="s">
        <v>10540</v>
      </c>
      <c r="B139" s="25" t="s">
        <v>10534</v>
      </c>
      <c r="C139" s="25" t="s">
        <v>10536</v>
      </c>
      <c r="D139" s="25" t="s">
        <v>10541</v>
      </c>
      <c r="E139" s="25" t="s">
        <v>10698</v>
      </c>
      <c r="F139" s="25">
        <v>380159</v>
      </c>
      <c r="G139" s="25">
        <v>0.89711388605351761</v>
      </c>
      <c r="H139" s="25">
        <v>160</v>
      </c>
      <c r="I139" s="25">
        <v>449.28765031040706</v>
      </c>
      <c r="J139" s="42">
        <v>0.69735413324012796</v>
      </c>
      <c r="K139" s="25">
        <v>35</v>
      </c>
      <c r="L139" s="25">
        <v>269.2532539833395</v>
      </c>
      <c r="M139" s="25">
        <v>33.735171226563416</v>
      </c>
      <c r="N139" s="25">
        <v>134.96197692780706</v>
      </c>
      <c r="O139" s="25">
        <v>25.156170208470122</v>
      </c>
      <c r="P139" s="25">
        <v>52.256096549148779</v>
      </c>
      <c r="Q139" s="25">
        <v>57.549710170188156</v>
      </c>
      <c r="R139" s="25">
        <v>10.763217659992613</v>
      </c>
      <c r="S139" s="25">
        <v>22.554069552807775</v>
      </c>
      <c r="T139" s="25">
        <v>24.232422957387762</v>
      </c>
      <c r="U139" s="25">
        <v>0</v>
      </c>
      <c r="V139" s="25">
        <v>16389.188645414411</v>
      </c>
      <c r="W139" s="25">
        <v>0</v>
      </c>
      <c r="X139" s="25">
        <v>0</v>
      </c>
      <c r="Y139" s="25">
        <v>590.91506895248403</v>
      </c>
      <c r="Z139" s="25">
        <v>0</v>
      </c>
      <c r="AA139" s="25">
        <v>282.36</v>
      </c>
      <c r="AB139" s="25">
        <v>0.71</v>
      </c>
      <c r="AC139" s="25">
        <v>307.84506895248404</v>
      </c>
      <c r="AD139" s="25">
        <v>141.62741864207698</v>
      </c>
      <c r="AE139" s="25">
        <v>-17.413286238639991</v>
      </c>
      <c r="AF139" s="25">
        <v>0</v>
      </c>
      <c r="AG139" s="25">
        <v>0</v>
      </c>
      <c r="AH139" s="25">
        <v>-22.753363653436992</v>
      </c>
      <c r="AI139" s="25">
        <v>-101.46076874999999</v>
      </c>
      <c r="AJ139" s="25">
        <v>0</v>
      </c>
      <c r="AK139" s="25">
        <v>0</v>
      </c>
      <c r="AL139" s="25">
        <v>0</v>
      </c>
      <c r="AM139" s="25">
        <v>0</v>
      </c>
      <c r="AN139" s="25">
        <v>0.46006070236563446</v>
      </c>
      <c r="AO139" s="25">
        <v>449.28765031040706</v>
      </c>
      <c r="AP139" s="25">
        <v>40.166649892076983</v>
      </c>
      <c r="AQ139" s="25">
        <v>17.413286238639991</v>
      </c>
      <c r="AR139" s="25">
        <v>0</v>
      </c>
      <c r="AS139" s="25">
        <v>0</v>
      </c>
      <c r="AT139" s="25">
        <v>22.753363653436992</v>
      </c>
      <c r="AU139" s="25">
        <v>274.36360037603777</v>
      </c>
      <c r="AV139" s="25">
        <v>68.033314131958448</v>
      </c>
      <c r="AW139" s="25">
        <v>68.033314131958448</v>
      </c>
      <c r="AX139" s="25">
        <v>0</v>
      </c>
      <c r="AY139" s="25">
        <v>0</v>
      </c>
      <c r="AZ139" s="25">
        <v>159.4689381615882</v>
      </c>
      <c r="BA139" s="25">
        <v>77.861174682099417</v>
      </c>
      <c r="BB139" s="25">
        <v>34.00323478312032</v>
      </c>
      <c r="BC139" s="25">
        <v>47.604528696368448</v>
      </c>
      <c r="BD139" s="25">
        <v>0</v>
      </c>
      <c r="BE139" s="25">
        <v>46.861348082491119</v>
      </c>
      <c r="BF139" s="25">
        <v>9.0194714028323197</v>
      </c>
      <c r="BG139" s="25">
        <v>1.4901660226239122</v>
      </c>
      <c r="BH139" s="25">
        <v>36.351710657034886</v>
      </c>
      <c r="BI139" s="25">
        <v>0</v>
      </c>
      <c r="BJ139" s="25">
        <v>314.53025026811474</v>
      </c>
      <c r="BK139" s="25">
        <v>456.15766891019172</v>
      </c>
      <c r="BL139" s="25">
        <v>1.0177606580603293</v>
      </c>
      <c r="BM139" s="25">
        <v>0.69735413324012796</v>
      </c>
    </row>
    <row r="140" spans="1:65" x14ac:dyDescent="0.35">
      <c r="A140" s="25" t="s">
        <v>10540</v>
      </c>
      <c r="B140" s="25" t="s">
        <v>10534</v>
      </c>
      <c r="C140" s="25" t="s">
        <v>10536</v>
      </c>
      <c r="D140" s="25" t="s">
        <v>10543</v>
      </c>
      <c r="E140" s="25" t="s">
        <v>10699</v>
      </c>
      <c r="F140" s="25">
        <v>380159</v>
      </c>
      <c r="G140" s="25">
        <v>0.89711388605351761</v>
      </c>
      <c r="H140" s="25">
        <v>160</v>
      </c>
      <c r="I140" s="25">
        <v>518.75092058821747</v>
      </c>
      <c r="J140" s="42">
        <v>0.38243962685608807</v>
      </c>
      <c r="K140" s="25">
        <v>35</v>
      </c>
      <c r="L140" s="25">
        <v>269.2532539833395</v>
      </c>
      <c r="M140" s="25">
        <v>33.735171226563416</v>
      </c>
      <c r="N140" s="25">
        <v>134.96197692780706</v>
      </c>
      <c r="O140" s="25">
        <v>25.156170208470122</v>
      </c>
      <c r="P140" s="25">
        <v>52.256096549148779</v>
      </c>
      <c r="Q140" s="25">
        <v>57.549710170188156</v>
      </c>
      <c r="R140" s="25">
        <v>10.763217659992613</v>
      </c>
      <c r="S140" s="25">
        <v>22.554069552807775</v>
      </c>
      <c r="T140" s="25">
        <v>24.232422957387762</v>
      </c>
      <c r="U140" s="25">
        <v>0</v>
      </c>
      <c r="V140" s="25">
        <v>0</v>
      </c>
      <c r="W140" s="25">
        <v>4097.2971613536029</v>
      </c>
      <c r="X140" s="25">
        <v>0</v>
      </c>
      <c r="Y140" s="25">
        <v>590.91506895248403</v>
      </c>
      <c r="Z140" s="25">
        <v>0</v>
      </c>
      <c r="AA140" s="25">
        <v>282.36</v>
      </c>
      <c r="AB140" s="25">
        <v>0.71</v>
      </c>
      <c r="AC140" s="25">
        <v>307.84506895248404</v>
      </c>
      <c r="AD140" s="25">
        <v>72.164148364266566</v>
      </c>
      <c r="AE140" s="25">
        <v>19.571892800500837</v>
      </c>
      <c r="AF140" s="25">
        <v>-4.949000354177973</v>
      </c>
      <c r="AG140" s="25">
        <v>51.269034228846529</v>
      </c>
      <c r="AH140" s="25">
        <v>0</v>
      </c>
      <c r="AI140" s="25">
        <v>-101.46076874999999</v>
      </c>
      <c r="AJ140" s="25">
        <v>0</v>
      </c>
      <c r="AK140" s="25">
        <v>-36.595306289435953</v>
      </c>
      <c r="AL140" s="25">
        <v>0</v>
      </c>
      <c r="AM140" s="25">
        <v>0</v>
      </c>
      <c r="AN140" s="25">
        <v>0.2344171001660745</v>
      </c>
      <c r="AO140" s="25">
        <v>518.75092058821747</v>
      </c>
      <c r="AP140" s="25">
        <v>0</v>
      </c>
      <c r="AQ140" s="25">
        <v>0</v>
      </c>
      <c r="AR140" s="25">
        <v>0</v>
      </c>
      <c r="AS140" s="25">
        <v>0</v>
      </c>
      <c r="AT140" s="25">
        <v>0</v>
      </c>
      <c r="AU140" s="25">
        <v>269.07182908922755</v>
      </c>
      <c r="AV140" s="25">
        <v>68.033314131958448</v>
      </c>
      <c r="AW140" s="25">
        <v>68.033314131958448</v>
      </c>
      <c r="AX140" s="25">
        <v>0</v>
      </c>
      <c r="AY140" s="25">
        <v>0</v>
      </c>
      <c r="AZ140" s="25">
        <v>159.4689381615882</v>
      </c>
      <c r="BA140" s="25">
        <v>77.861174682099417</v>
      </c>
      <c r="BB140" s="25">
        <v>34.00323478312032</v>
      </c>
      <c r="BC140" s="25">
        <v>47.604528696368448</v>
      </c>
      <c r="BD140" s="25">
        <v>0</v>
      </c>
      <c r="BE140" s="25">
        <v>41.569576795680916</v>
      </c>
      <c r="BF140" s="25">
        <v>7.1897060883605217</v>
      </c>
      <c r="BG140" s="25">
        <v>1.4901660226239122</v>
      </c>
      <c r="BH140" s="25">
        <v>32.889704684696483</v>
      </c>
      <c r="BI140" s="25">
        <v>0</v>
      </c>
      <c r="BJ140" s="25">
        <v>269.07182908922755</v>
      </c>
      <c r="BK140" s="25">
        <v>341.23597745349412</v>
      </c>
      <c r="BL140" s="25">
        <v>0.64445049964932766</v>
      </c>
      <c r="BM140" s="25">
        <v>0.38243962685608807</v>
      </c>
    </row>
    <row r="141" spans="1:65" x14ac:dyDescent="0.35">
      <c r="A141" s="25" t="s">
        <v>10540</v>
      </c>
      <c r="B141" s="25" t="s">
        <v>10534</v>
      </c>
      <c r="C141" s="25" t="s">
        <v>10536</v>
      </c>
      <c r="D141" s="25" t="s">
        <v>10545</v>
      </c>
      <c r="E141" s="25" t="s">
        <v>10700</v>
      </c>
      <c r="F141" s="25">
        <v>380159</v>
      </c>
      <c r="G141" s="25">
        <v>0.89711388605351761</v>
      </c>
      <c r="H141" s="25">
        <v>160</v>
      </c>
      <c r="I141" s="25">
        <v>470.58840589054313</v>
      </c>
      <c r="J141" s="42">
        <v>0.5341697992412906</v>
      </c>
      <c r="K141" s="25">
        <v>35</v>
      </c>
      <c r="L141" s="25">
        <v>269.2532539833395</v>
      </c>
      <c r="M141" s="25">
        <v>33.735171226563416</v>
      </c>
      <c r="N141" s="25">
        <v>134.96197692780706</v>
      </c>
      <c r="O141" s="25">
        <v>25.156170208470122</v>
      </c>
      <c r="P141" s="25">
        <v>52.256096549148779</v>
      </c>
      <c r="Q141" s="25">
        <v>57.549710170188156</v>
      </c>
      <c r="R141" s="25">
        <v>10.763217659992613</v>
      </c>
      <c r="S141" s="25">
        <v>22.554069552807775</v>
      </c>
      <c r="T141" s="25">
        <v>24.232422957387762</v>
      </c>
      <c r="U141" s="25">
        <v>0</v>
      </c>
      <c r="V141" s="25">
        <v>0</v>
      </c>
      <c r="W141" s="25">
        <v>0</v>
      </c>
      <c r="X141" s="25">
        <v>4097297.161353603</v>
      </c>
      <c r="Y141" s="25">
        <v>590.91506895248403</v>
      </c>
      <c r="Z141" s="25">
        <v>0</v>
      </c>
      <c r="AA141" s="25">
        <v>282.36</v>
      </c>
      <c r="AB141" s="25">
        <v>0.71</v>
      </c>
      <c r="AC141" s="25">
        <v>307.84506895248404</v>
      </c>
      <c r="AD141" s="25">
        <v>120.32666306194091</v>
      </c>
      <c r="AE141" s="25">
        <v>19.571892800500837</v>
      </c>
      <c r="AF141" s="25">
        <v>0</v>
      </c>
      <c r="AG141" s="25">
        <v>0</v>
      </c>
      <c r="AH141" s="25">
        <v>0</v>
      </c>
      <c r="AI141" s="25">
        <v>-101.46076874999999</v>
      </c>
      <c r="AJ141" s="25">
        <v>0</v>
      </c>
      <c r="AK141" s="25">
        <v>-38.437787112441725</v>
      </c>
      <c r="AL141" s="25">
        <v>0</v>
      </c>
      <c r="AM141" s="25">
        <v>0</v>
      </c>
      <c r="AN141" s="25">
        <v>0.39086759931344994</v>
      </c>
      <c r="AO141" s="25">
        <v>470.58840589054313</v>
      </c>
      <c r="AP141" s="25">
        <v>0</v>
      </c>
      <c r="AQ141" s="25">
        <v>0</v>
      </c>
      <c r="AR141" s="25">
        <v>0</v>
      </c>
      <c r="AS141" s="25">
        <v>0</v>
      </c>
      <c r="AT141" s="25">
        <v>0</v>
      </c>
      <c r="AU141" s="25">
        <v>273.8925201903736</v>
      </c>
      <c r="AV141" s="25">
        <v>68.033314131958448</v>
      </c>
      <c r="AW141" s="25">
        <v>68.033314131958448</v>
      </c>
      <c r="AX141" s="25">
        <v>0</v>
      </c>
      <c r="AY141" s="25">
        <v>0</v>
      </c>
      <c r="AZ141" s="25">
        <v>159.4689381615882</v>
      </c>
      <c r="BA141" s="25">
        <v>77.861174682099417</v>
      </c>
      <c r="BB141" s="25">
        <v>34.00323478312032</v>
      </c>
      <c r="BC141" s="25">
        <v>47.604528696368448</v>
      </c>
      <c r="BD141" s="25">
        <v>0</v>
      </c>
      <c r="BE141" s="25">
        <v>46.39026789682697</v>
      </c>
      <c r="BF141" s="25">
        <v>7.097582047210234</v>
      </c>
      <c r="BG141" s="25">
        <v>1.4901660226239122</v>
      </c>
      <c r="BH141" s="25">
        <v>37.802519826992821</v>
      </c>
      <c r="BI141" s="25">
        <v>0</v>
      </c>
      <c r="BJ141" s="25">
        <v>273.8925201903736</v>
      </c>
      <c r="BK141" s="25">
        <v>394.21918325231451</v>
      </c>
      <c r="BL141" s="25">
        <v>0.81656047035344936</v>
      </c>
      <c r="BM141" s="25">
        <v>0.5341697992412906</v>
      </c>
    </row>
    <row r="142" spans="1:65" x14ac:dyDescent="0.35">
      <c r="A142" s="25" t="s">
        <v>10540</v>
      </c>
      <c r="B142" s="25" t="s">
        <v>10534</v>
      </c>
      <c r="C142" s="25" t="s">
        <v>10536</v>
      </c>
      <c r="D142" s="25" t="s">
        <v>10547</v>
      </c>
      <c r="E142" s="25" t="s">
        <v>10701</v>
      </c>
      <c r="F142" s="25">
        <v>380159</v>
      </c>
      <c r="G142" s="25">
        <v>0.89711388605351761</v>
      </c>
      <c r="H142" s="25">
        <v>160</v>
      </c>
      <c r="I142" s="25">
        <v>469.30023859058844</v>
      </c>
      <c r="J142" s="42">
        <v>0.46691922840394062</v>
      </c>
      <c r="K142" s="25">
        <v>35</v>
      </c>
      <c r="L142" s="25">
        <v>195.52452282112461</v>
      </c>
      <c r="M142" s="25">
        <v>28.412910687620474</v>
      </c>
      <c r="N142" s="25">
        <v>134.96197692780706</v>
      </c>
      <c r="O142" s="25">
        <v>18.964856997895446</v>
      </c>
      <c r="P142" s="25">
        <v>54.46727983863974</v>
      </c>
      <c r="Q142" s="25">
        <v>61.529840091271872</v>
      </c>
      <c r="R142" s="25">
        <v>10.763217659992613</v>
      </c>
      <c r="S142" s="25">
        <v>26.534199473891501</v>
      </c>
      <c r="T142" s="25">
        <v>24.232422957387762</v>
      </c>
      <c r="U142" s="25">
        <v>0</v>
      </c>
      <c r="V142" s="25">
        <v>0</v>
      </c>
      <c r="W142" s="25">
        <v>0</v>
      </c>
      <c r="X142" s="25">
        <v>0</v>
      </c>
      <c r="Y142" s="25">
        <v>554.21974488549426</v>
      </c>
      <c r="Z142" s="25">
        <v>0</v>
      </c>
      <c r="AA142" s="25">
        <v>282.36</v>
      </c>
      <c r="AB142" s="25">
        <v>0.71</v>
      </c>
      <c r="AC142" s="25">
        <v>271.14974488549427</v>
      </c>
      <c r="AD142" s="25">
        <v>84.91950629490583</v>
      </c>
      <c r="AE142" s="25">
        <v>16.541262455094191</v>
      </c>
      <c r="AF142" s="25">
        <v>0</v>
      </c>
      <c r="AG142" s="25">
        <v>0</v>
      </c>
      <c r="AH142" s="25">
        <v>0</v>
      </c>
      <c r="AI142" s="25">
        <v>-101.46076874999999</v>
      </c>
      <c r="AJ142" s="25">
        <v>0</v>
      </c>
      <c r="AK142" s="25">
        <v>0</v>
      </c>
      <c r="AL142" s="25">
        <v>0</v>
      </c>
      <c r="AM142" s="25">
        <v>0</v>
      </c>
      <c r="AN142" s="25">
        <v>0.31318305805807445</v>
      </c>
      <c r="AO142" s="25">
        <v>469.30023859058844</v>
      </c>
      <c r="AP142" s="25">
        <v>0</v>
      </c>
      <c r="AQ142" s="25">
        <v>0</v>
      </c>
      <c r="AR142" s="25">
        <v>0</v>
      </c>
      <c r="AS142" s="25">
        <v>0</v>
      </c>
      <c r="AT142" s="25">
        <v>0</v>
      </c>
      <c r="AU142" s="25">
        <v>240.35554388309123</v>
      </c>
      <c r="AV142" s="25">
        <v>65.425031132297448</v>
      </c>
      <c r="AW142" s="25">
        <v>65.425031132297448</v>
      </c>
      <c r="AX142" s="25">
        <v>0</v>
      </c>
      <c r="AY142" s="25">
        <v>0</v>
      </c>
      <c r="AZ142" s="25">
        <v>134.59268082263623</v>
      </c>
      <c r="BA142" s="25">
        <v>77.861174682099417</v>
      </c>
      <c r="BB142" s="25">
        <v>23.638127558556995</v>
      </c>
      <c r="BC142" s="25">
        <v>33.093378581979792</v>
      </c>
      <c r="BD142" s="25">
        <v>0</v>
      </c>
      <c r="BE142" s="25">
        <v>40.337831928157556</v>
      </c>
      <c r="BF142" s="25">
        <v>7.4500715440784209</v>
      </c>
      <c r="BG142" s="25">
        <v>1.4901660226239122</v>
      </c>
      <c r="BH142" s="25">
        <v>31.397594361455219</v>
      </c>
      <c r="BI142" s="25">
        <v>0</v>
      </c>
      <c r="BJ142" s="25">
        <v>240.35554388309123</v>
      </c>
      <c r="BK142" s="25">
        <v>325.27505017799706</v>
      </c>
      <c r="BL142" s="25">
        <v>0.80813391650078359</v>
      </c>
      <c r="BM142" s="25">
        <v>0.46691922840394062</v>
      </c>
    </row>
    <row r="143" spans="1:65" x14ac:dyDescent="0.35">
      <c r="A143" s="25" t="s">
        <v>10540</v>
      </c>
      <c r="B143" s="25" t="s">
        <v>10534</v>
      </c>
      <c r="C143" s="25" t="s">
        <v>10536</v>
      </c>
      <c r="D143" s="25" t="s">
        <v>10549</v>
      </c>
      <c r="E143" s="25" t="s">
        <v>10702</v>
      </c>
      <c r="F143" s="25">
        <v>380159</v>
      </c>
      <c r="G143" s="25">
        <v>0.89711388605351761</v>
      </c>
      <c r="H143" s="25">
        <v>160</v>
      </c>
      <c r="I143" s="25">
        <v>531.3032161939924</v>
      </c>
      <c r="J143" s="42">
        <v>0.32953303277899437</v>
      </c>
      <c r="K143" s="25">
        <v>35</v>
      </c>
      <c r="L143" s="25">
        <v>301.11411550728826</v>
      </c>
      <c r="M143" s="25">
        <v>33.256356410739535</v>
      </c>
      <c r="N143" s="25">
        <v>134.96197692780706</v>
      </c>
      <c r="O143" s="25">
        <v>30.244641624579241</v>
      </c>
      <c r="P143" s="25">
        <v>47.212398768885485</v>
      </c>
      <c r="Q143" s="25">
        <v>57.504936534342356</v>
      </c>
      <c r="R143" s="25">
        <v>10.763217659992613</v>
      </c>
      <c r="S143" s="25">
        <v>0</v>
      </c>
      <c r="T143" s="25">
        <v>46.74171887434975</v>
      </c>
      <c r="U143" s="25">
        <v>0</v>
      </c>
      <c r="V143" s="25">
        <v>0</v>
      </c>
      <c r="W143" s="25">
        <v>0</v>
      </c>
      <c r="X143" s="25">
        <v>0</v>
      </c>
      <c r="Y143" s="25">
        <v>617.3438061113028</v>
      </c>
      <c r="Z143" s="25">
        <v>0</v>
      </c>
      <c r="AA143" s="25">
        <v>282.36</v>
      </c>
      <c r="AB143" s="25">
        <v>0.71</v>
      </c>
      <c r="AC143" s="25">
        <v>334.2738061113028</v>
      </c>
      <c r="AD143" s="25">
        <v>86.040589917310399</v>
      </c>
      <c r="AE143" s="25">
        <v>15.420178832689386</v>
      </c>
      <c r="AF143" s="25">
        <v>0</v>
      </c>
      <c r="AG143" s="25">
        <v>0</v>
      </c>
      <c r="AH143" s="25">
        <v>0</v>
      </c>
      <c r="AI143" s="25">
        <v>-101.46076874999999</v>
      </c>
      <c r="AJ143" s="25">
        <v>0</v>
      </c>
      <c r="AK143" s="25">
        <v>0</v>
      </c>
      <c r="AL143" s="25">
        <v>0</v>
      </c>
      <c r="AM143" s="25">
        <v>0</v>
      </c>
      <c r="AN143" s="25">
        <v>0.25739554923026647</v>
      </c>
      <c r="AO143" s="25">
        <v>531.3032161939924</v>
      </c>
      <c r="AP143" s="25">
        <v>0</v>
      </c>
      <c r="AQ143" s="25">
        <v>0</v>
      </c>
      <c r="AR143" s="25">
        <v>0</v>
      </c>
      <c r="AS143" s="25">
        <v>0</v>
      </c>
      <c r="AT143" s="25">
        <v>0</v>
      </c>
      <c r="AU143" s="25">
        <v>258.31517635163243</v>
      </c>
      <c r="AV143" s="25">
        <v>74.36656035187869</v>
      </c>
      <c r="AW143" s="25">
        <v>74.36656035187869</v>
      </c>
      <c r="AX143" s="25">
        <v>0</v>
      </c>
      <c r="AY143" s="25">
        <v>0</v>
      </c>
      <c r="AZ143" s="25">
        <v>134.82582387914192</v>
      </c>
      <c r="BA143" s="25">
        <v>77.861174682099417</v>
      </c>
      <c r="BB143" s="25">
        <v>23.735270498767708</v>
      </c>
      <c r="BC143" s="25">
        <v>33.229378698274793</v>
      </c>
      <c r="BD143" s="25">
        <v>0</v>
      </c>
      <c r="BE143" s="25">
        <v>49.12279212061182</v>
      </c>
      <c r="BF143" s="25">
        <v>10.247552155354915</v>
      </c>
      <c r="BG143" s="25">
        <v>1.4901660226239122</v>
      </c>
      <c r="BH143" s="25">
        <v>37.385073942632992</v>
      </c>
      <c r="BI143" s="25">
        <v>0</v>
      </c>
      <c r="BJ143" s="25">
        <v>258.31517635163243</v>
      </c>
      <c r="BK143" s="25">
        <v>344.35576626894283</v>
      </c>
      <c r="BL143" s="25">
        <v>0.52376811152035996</v>
      </c>
      <c r="BM143" s="25">
        <v>0.32953303277899437</v>
      </c>
    </row>
    <row r="144" spans="1:65" x14ac:dyDescent="0.35">
      <c r="A144" s="25" t="s">
        <v>10540</v>
      </c>
      <c r="B144" s="25" t="s">
        <v>10534</v>
      </c>
      <c r="C144" s="25" t="s">
        <v>10536</v>
      </c>
      <c r="D144" s="25" t="s">
        <v>10551</v>
      </c>
      <c r="E144" s="25" t="s">
        <v>10703</v>
      </c>
      <c r="F144" s="25">
        <v>380159</v>
      </c>
      <c r="G144" s="25">
        <v>0.89711388605351761</v>
      </c>
      <c r="H144" s="25">
        <v>160</v>
      </c>
      <c r="I144" s="25">
        <v>623.40441390582305</v>
      </c>
      <c r="J144" s="42">
        <v>0.53951443711004232</v>
      </c>
      <c r="K144" s="25">
        <v>35</v>
      </c>
      <c r="L144" s="25">
        <v>672.49821084579003</v>
      </c>
      <c r="M144" s="25">
        <v>54.921124171857457</v>
      </c>
      <c r="N144" s="25">
        <v>134.96197692780706</v>
      </c>
      <c r="O144" s="25">
        <v>98.63017950387335</v>
      </c>
      <c r="P144" s="25">
        <v>24.839751853562891</v>
      </c>
      <c r="Q144" s="25">
        <v>11.49204557037082</v>
      </c>
      <c r="R144" s="25">
        <v>11.49204557037082</v>
      </c>
      <c r="S144" s="25">
        <v>0</v>
      </c>
      <c r="T144" s="25">
        <v>0</v>
      </c>
      <c r="U144" s="25">
        <v>85575.194122768808</v>
      </c>
      <c r="V144" s="25">
        <v>0</v>
      </c>
      <c r="W144" s="25">
        <v>0</v>
      </c>
      <c r="X144" s="25">
        <v>0</v>
      </c>
      <c r="Y144" s="25">
        <v>924.61752507022879</v>
      </c>
      <c r="Z144" s="25">
        <v>0</v>
      </c>
      <c r="AA144" s="25">
        <v>282.36</v>
      </c>
      <c r="AB144" s="25">
        <v>0.71</v>
      </c>
      <c r="AC144" s="25">
        <v>641.54752507022886</v>
      </c>
      <c r="AD144" s="25">
        <v>301.21311116440575</v>
      </c>
      <c r="AE144" s="25">
        <v>-34.298526301574313</v>
      </c>
      <c r="AF144" s="25">
        <v>0</v>
      </c>
      <c r="AG144" s="25">
        <v>0</v>
      </c>
      <c r="AH144" s="25">
        <v>-77.98884122459657</v>
      </c>
      <c r="AI144" s="25">
        <v>-123.0003582294425</v>
      </c>
      <c r="AJ144" s="25">
        <v>-65.925385408792494</v>
      </c>
      <c r="AK144" s="25">
        <v>0</v>
      </c>
      <c r="AL144" s="25">
        <v>0</v>
      </c>
      <c r="AM144" s="25">
        <v>0</v>
      </c>
      <c r="AN144" s="25">
        <v>0.46951020679478511</v>
      </c>
      <c r="AO144" s="25">
        <v>623.40441390582305</v>
      </c>
      <c r="AP144" s="25">
        <v>112.28736752617088</v>
      </c>
      <c r="AQ144" s="25">
        <v>34.298526301574313</v>
      </c>
      <c r="AR144" s="25">
        <v>0</v>
      </c>
      <c r="AS144" s="25">
        <v>0</v>
      </c>
      <c r="AT144" s="25">
        <v>77.98884122459657</v>
      </c>
      <c r="AU144" s="25">
        <v>399.3827278399682</v>
      </c>
      <c r="AV144" s="25">
        <v>113.43871665998896</v>
      </c>
      <c r="AW144" s="25">
        <v>113.43871665998896</v>
      </c>
      <c r="AX144" s="25">
        <v>0</v>
      </c>
      <c r="AY144" s="25">
        <v>0</v>
      </c>
      <c r="AZ144" s="25">
        <v>177.37201833545242</v>
      </c>
      <c r="BA144" s="25">
        <v>83.718984207234882</v>
      </c>
      <c r="BB144" s="25">
        <v>39.022097553423983</v>
      </c>
      <c r="BC144" s="25">
        <v>54.63093657479358</v>
      </c>
      <c r="BD144" s="25">
        <v>0</v>
      </c>
      <c r="BE144" s="25">
        <v>108.57199284452676</v>
      </c>
      <c r="BF144" s="25">
        <v>18.644487431038911</v>
      </c>
      <c r="BG144" s="25">
        <v>1.6022772097078446</v>
      </c>
      <c r="BH144" s="25">
        <v>88.32522820378</v>
      </c>
      <c r="BI144" s="25">
        <v>0</v>
      </c>
      <c r="BJ144" s="25">
        <v>511.67009536613909</v>
      </c>
      <c r="BK144" s="25">
        <v>812.88320653054484</v>
      </c>
      <c r="BL144" s="25">
        <v>0.52425684507706272</v>
      </c>
      <c r="BM144" s="25">
        <v>0.53951443711004232</v>
      </c>
    </row>
    <row r="145" spans="1:65" x14ac:dyDescent="0.35">
      <c r="A145" s="25" t="s">
        <v>10540</v>
      </c>
      <c r="B145" s="25" t="s">
        <v>10534</v>
      </c>
      <c r="C145" s="25" t="s">
        <v>10536</v>
      </c>
      <c r="D145" s="25" t="s">
        <v>10553</v>
      </c>
      <c r="E145" s="25" t="s">
        <v>10704</v>
      </c>
      <c r="F145" s="25">
        <v>380159</v>
      </c>
      <c r="G145" s="25">
        <v>0.89711388605351761</v>
      </c>
      <c r="H145" s="25">
        <v>160</v>
      </c>
      <c r="I145" s="25">
        <v>1476.6782099536238</v>
      </c>
      <c r="J145" s="42">
        <v>-5.2892894665707582E-2</v>
      </c>
      <c r="K145" s="25">
        <v>35</v>
      </c>
      <c r="L145" s="25">
        <v>323.08441945134894</v>
      </c>
      <c r="M145" s="25">
        <v>39.711483392178799</v>
      </c>
      <c r="N145" s="25">
        <v>134.96197692780706</v>
      </c>
      <c r="O145" s="25">
        <v>98.63017950387335</v>
      </c>
      <c r="P145" s="25">
        <v>24.839751853562891</v>
      </c>
      <c r="Q145" s="25">
        <v>11.49204557037082</v>
      </c>
      <c r="R145" s="25">
        <v>11.49204557037082</v>
      </c>
      <c r="S145" s="25">
        <v>0</v>
      </c>
      <c r="T145" s="25">
        <v>0</v>
      </c>
      <c r="U145" s="25">
        <v>85575.194122768808</v>
      </c>
      <c r="V145" s="25">
        <v>0</v>
      </c>
      <c r="W145" s="25">
        <v>0</v>
      </c>
      <c r="X145" s="25">
        <v>0</v>
      </c>
      <c r="Y145" s="25">
        <v>1815.2246390433488</v>
      </c>
      <c r="Z145" s="25">
        <v>0</v>
      </c>
      <c r="AA145" s="25">
        <v>282.36</v>
      </c>
      <c r="AB145" s="25">
        <v>0.71</v>
      </c>
      <c r="AC145" s="25">
        <v>1532.1546390433489</v>
      </c>
      <c r="AD145" s="25">
        <v>338.54642908972505</v>
      </c>
      <c r="AE145" s="25">
        <v>-40.479233266620867</v>
      </c>
      <c r="AF145" s="25">
        <v>0</v>
      </c>
      <c r="AG145" s="25">
        <v>0</v>
      </c>
      <c r="AH145" s="25">
        <v>-91.232050434442272</v>
      </c>
      <c r="AI145" s="25">
        <v>-123.0003582294425</v>
      </c>
      <c r="AJ145" s="25">
        <v>-83.834787159219303</v>
      </c>
      <c r="AK145" s="25">
        <v>0</v>
      </c>
      <c r="AL145" s="25">
        <v>0</v>
      </c>
      <c r="AM145" s="25">
        <v>0</v>
      </c>
      <c r="AN145" s="25">
        <v>0.22096100515096026</v>
      </c>
      <c r="AO145" s="25">
        <v>1476.6782099536238</v>
      </c>
      <c r="AP145" s="25">
        <v>131.71128370106314</v>
      </c>
      <c r="AQ145" s="25">
        <v>40.479233266620867</v>
      </c>
      <c r="AR145" s="25">
        <v>0</v>
      </c>
      <c r="AS145" s="25">
        <v>0</v>
      </c>
      <c r="AT145" s="25">
        <v>91.232050434442272</v>
      </c>
      <c r="AU145" s="25">
        <v>818.7911412383379</v>
      </c>
      <c r="AV145" s="25">
        <v>113.43871665998896</v>
      </c>
      <c r="AW145" s="25">
        <v>113.43871665998896</v>
      </c>
      <c r="AX145" s="25">
        <v>0</v>
      </c>
      <c r="AY145" s="25">
        <v>0</v>
      </c>
      <c r="AZ145" s="25">
        <v>177.37201833545242</v>
      </c>
      <c r="BA145" s="25">
        <v>83.718984207234882</v>
      </c>
      <c r="BB145" s="25">
        <v>39.022097553423983</v>
      </c>
      <c r="BC145" s="25">
        <v>54.63093657479358</v>
      </c>
      <c r="BD145" s="25">
        <v>0</v>
      </c>
      <c r="BE145" s="25">
        <v>527.98040624289649</v>
      </c>
      <c r="BF145" s="25">
        <v>60.312000059533133</v>
      </c>
      <c r="BG145" s="25">
        <v>1.6022772097078446</v>
      </c>
      <c r="BH145" s="25">
        <v>466.06612897365551</v>
      </c>
      <c r="BI145" s="25">
        <v>0</v>
      </c>
      <c r="BJ145" s="25">
        <v>950.50242493940107</v>
      </c>
      <c r="BK145" s="25">
        <v>1289.0488540291262</v>
      </c>
      <c r="BL145" s="25">
        <v>-5.0977742731628292E-2</v>
      </c>
      <c r="BM145" s="25">
        <v>-5.2892894665707582E-2</v>
      </c>
    </row>
    <row r="146" spans="1:65" x14ac:dyDescent="0.35">
      <c r="A146" s="25" t="s">
        <v>10540</v>
      </c>
      <c r="B146" s="25" t="s">
        <v>10534</v>
      </c>
      <c r="C146" s="25" t="s">
        <v>10705</v>
      </c>
      <c r="D146" s="25" t="s">
        <v>9782</v>
      </c>
      <c r="E146" s="25" t="s">
        <v>10706</v>
      </c>
      <c r="F146" s="25">
        <v>380159</v>
      </c>
      <c r="G146" s="25">
        <v>0.89711388605351761</v>
      </c>
      <c r="H146" s="25">
        <v>160</v>
      </c>
      <c r="I146" s="40">
        <v>449.28765031040706</v>
      </c>
      <c r="J146" s="69">
        <v>0.69735413324012796</v>
      </c>
      <c r="K146" s="25">
        <v>35</v>
      </c>
      <c r="L146" s="25">
        <v>269.2532539833395</v>
      </c>
      <c r="M146" s="25">
        <v>33.735171226563416</v>
      </c>
      <c r="N146" s="25">
        <v>134.96197692780706</v>
      </c>
      <c r="O146" s="25">
        <v>25.156170208470122</v>
      </c>
      <c r="P146" s="25">
        <v>52.256096549148779</v>
      </c>
      <c r="Q146" s="25">
        <v>57.549710170188156</v>
      </c>
      <c r="R146" s="25">
        <v>10.763217659992613</v>
      </c>
      <c r="S146" s="25">
        <v>22.554069552807775</v>
      </c>
      <c r="T146" s="25">
        <v>24.232422957387762</v>
      </c>
      <c r="U146" s="25">
        <v>0</v>
      </c>
      <c r="V146" s="25">
        <v>16389.188645414411</v>
      </c>
      <c r="W146" s="25">
        <v>0</v>
      </c>
      <c r="X146" s="25">
        <v>0</v>
      </c>
      <c r="Y146" s="25">
        <v>590.91506895248403</v>
      </c>
      <c r="Z146" s="25">
        <v>0</v>
      </c>
      <c r="AA146" s="25">
        <v>282.36</v>
      </c>
      <c r="AB146" s="25">
        <v>0.71</v>
      </c>
      <c r="AC146" s="25">
        <v>307.84506895248404</v>
      </c>
      <c r="AD146" s="25">
        <v>141.62741864207698</v>
      </c>
      <c r="AE146" s="25">
        <v>-17.413286238639991</v>
      </c>
      <c r="AF146" s="25">
        <v>0</v>
      </c>
      <c r="AG146" s="25">
        <v>0</v>
      </c>
      <c r="AH146" s="25">
        <v>-22.753363653436992</v>
      </c>
      <c r="AI146" s="25">
        <v>-101.46076874999999</v>
      </c>
      <c r="AJ146" s="25">
        <v>0</v>
      </c>
      <c r="AK146" s="25">
        <v>0</v>
      </c>
      <c r="AL146" s="25">
        <v>0</v>
      </c>
      <c r="AM146" s="25">
        <v>0</v>
      </c>
      <c r="AN146" s="25">
        <v>0.46006070236563446</v>
      </c>
      <c r="AO146" s="25">
        <v>449.28765031040706</v>
      </c>
      <c r="AP146" s="25">
        <v>40.166649892076983</v>
      </c>
      <c r="AQ146" s="25">
        <v>17.413286238639991</v>
      </c>
      <c r="AR146" s="25">
        <v>0</v>
      </c>
      <c r="AS146" s="25">
        <v>0</v>
      </c>
      <c r="AT146" s="25">
        <v>22.753363653436992</v>
      </c>
      <c r="AU146" s="25">
        <v>274.36360037603777</v>
      </c>
      <c r="AV146" s="25">
        <v>68.033314131958448</v>
      </c>
      <c r="AW146" s="25">
        <v>68.033314131958448</v>
      </c>
      <c r="AX146" s="25">
        <v>0</v>
      </c>
      <c r="AY146" s="25">
        <v>0</v>
      </c>
      <c r="AZ146" s="25">
        <v>159.4689381615882</v>
      </c>
      <c r="BA146" s="25">
        <v>77.861174682099417</v>
      </c>
      <c r="BB146" s="25">
        <v>34.00323478312032</v>
      </c>
      <c r="BC146" s="25">
        <v>47.604528696368448</v>
      </c>
      <c r="BD146" s="25">
        <v>0</v>
      </c>
      <c r="BE146" s="25">
        <v>46.861348082491119</v>
      </c>
      <c r="BF146" s="25">
        <v>9.0194714028323197</v>
      </c>
      <c r="BG146" s="25">
        <v>1.4901660226239122</v>
      </c>
      <c r="BH146" s="25">
        <v>36.351710657034886</v>
      </c>
      <c r="BI146" s="25">
        <v>0</v>
      </c>
      <c r="BJ146" s="25">
        <v>314.53025026811474</v>
      </c>
      <c r="BK146" s="25">
        <v>456.15766891019172</v>
      </c>
      <c r="BL146" s="25">
        <v>1.0177606580603293</v>
      </c>
      <c r="BM146" s="25">
        <v>0.69735413324012796</v>
      </c>
    </row>
    <row r="147" spans="1:65" x14ac:dyDescent="0.35">
      <c r="A147" s="25" t="s">
        <v>10540</v>
      </c>
      <c r="B147" s="25" t="s">
        <v>10534</v>
      </c>
      <c r="C147" s="25" t="s">
        <v>10537</v>
      </c>
      <c r="D147" s="25" t="s">
        <v>10541</v>
      </c>
      <c r="E147" s="25" t="s">
        <v>10707</v>
      </c>
      <c r="F147" s="25">
        <v>113869</v>
      </c>
      <c r="G147" s="25">
        <v>0.89714051366644942</v>
      </c>
      <c r="H147" s="25">
        <v>160</v>
      </c>
      <c r="I147" s="25">
        <v>596.9587135028645</v>
      </c>
      <c r="J147" s="42">
        <v>0.78409270076687765</v>
      </c>
      <c r="K147" s="25">
        <v>35</v>
      </c>
      <c r="L147" s="25">
        <v>142.52485780030582</v>
      </c>
      <c r="M147" s="25">
        <v>21.436226143145877</v>
      </c>
      <c r="N147" s="25">
        <v>40.426351853832841</v>
      </c>
      <c r="O147" s="25">
        <v>7.5352496406192433</v>
      </c>
      <c r="P147" s="25">
        <v>15.652729707225353</v>
      </c>
      <c r="Q147" s="25">
        <v>17.238372505988234</v>
      </c>
      <c r="R147" s="25">
        <v>3.2240015603431691</v>
      </c>
      <c r="S147" s="25">
        <v>6.7558194702893832</v>
      </c>
      <c r="T147" s="25">
        <v>7.2585514753556852</v>
      </c>
      <c r="U147" s="25">
        <v>0</v>
      </c>
      <c r="V147" s="25">
        <v>4909.1982931813027</v>
      </c>
      <c r="W147" s="25">
        <v>0</v>
      </c>
      <c r="X147" s="25">
        <v>0</v>
      </c>
      <c r="Y147" s="25">
        <v>738.77691880743669</v>
      </c>
      <c r="Z147" s="25">
        <v>0</v>
      </c>
      <c r="AA147" s="25">
        <v>433.65</v>
      </c>
      <c r="AB147" s="25">
        <v>0.71</v>
      </c>
      <c r="AC147" s="25">
        <v>304.41691880743667</v>
      </c>
      <c r="AD147" s="25">
        <v>141.81820530457219</v>
      </c>
      <c r="AE147" s="25">
        <v>-14.363230714975094</v>
      </c>
      <c r="AF147" s="25">
        <v>0</v>
      </c>
      <c r="AG147" s="25">
        <v>0</v>
      </c>
      <c r="AH147" s="25">
        <v>-25.994205839597189</v>
      </c>
      <c r="AI147" s="25">
        <v>-101.46076874999999</v>
      </c>
      <c r="AJ147" s="25">
        <v>0</v>
      </c>
      <c r="AK147" s="25">
        <v>0</v>
      </c>
      <c r="AL147" s="25">
        <v>0</v>
      </c>
      <c r="AM147" s="25">
        <v>0</v>
      </c>
      <c r="AN147" s="25">
        <v>0.46586834220696305</v>
      </c>
      <c r="AO147" s="25">
        <v>596.9587135028645</v>
      </c>
      <c r="AP147" s="25">
        <v>40.357436554572281</v>
      </c>
      <c r="AQ147" s="25">
        <v>14.363230714975094</v>
      </c>
      <c r="AR147" s="25">
        <v>0</v>
      </c>
      <c r="AS147" s="25">
        <v>0</v>
      </c>
      <c r="AT147" s="25">
        <v>25.994205839597189</v>
      </c>
      <c r="AU147" s="25">
        <v>425.31224686507403</v>
      </c>
      <c r="AV147" s="25">
        <v>96.923127899992195</v>
      </c>
      <c r="AW147" s="25">
        <v>96.923127899992195</v>
      </c>
      <c r="AX147" s="25">
        <v>0</v>
      </c>
      <c r="AY147" s="25">
        <v>0</v>
      </c>
      <c r="AZ147" s="25">
        <v>278.77393051165978</v>
      </c>
      <c r="BA147" s="25">
        <v>77.861174682099389</v>
      </c>
      <c r="BB147" s="25">
        <v>83.713648262316838</v>
      </c>
      <c r="BC147" s="25">
        <v>117.19910756724356</v>
      </c>
      <c r="BD147" s="25">
        <v>0</v>
      </c>
      <c r="BE147" s="25">
        <v>49.615188453422043</v>
      </c>
      <c r="BF147" s="25">
        <v>11.473533871543431</v>
      </c>
      <c r="BG147" s="25">
        <v>1.490166022623912</v>
      </c>
      <c r="BH147" s="25">
        <v>36.651488559254702</v>
      </c>
      <c r="BI147" s="25">
        <v>0</v>
      </c>
      <c r="BJ147" s="25">
        <v>465.66968341964633</v>
      </c>
      <c r="BK147" s="25">
        <v>607.48788872421846</v>
      </c>
      <c r="BL147" s="25">
        <v>1.5375984086248073</v>
      </c>
      <c r="BM147" s="25">
        <v>0.78409270076687765</v>
      </c>
    </row>
    <row r="148" spans="1:65" x14ac:dyDescent="0.35">
      <c r="A148" s="25" t="s">
        <v>10540</v>
      </c>
      <c r="B148" s="25" t="s">
        <v>10534</v>
      </c>
      <c r="C148" s="25" t="s">
        <v>10537</v>
      </c>
      <c r="D148" s="25" t="s">
        <v>10543</v>
      </c>
      <c r="E148" s="25" t="s">
        <v>10708</v>
      </c>
      <c r="F148" s="25">
        <v>113869</v>
      </c>
      <c r="G148" s="25">
        <v>0.89714051366644942</v>
      </c>
      <c r="H148" s="25">
        <v>160</v>
      </c>
      <c r="I148" s="25">
        <v>781.99915382713755</v>
      </c>
      <c r="J148" s="42">
        <v>0.28842170305210957</v>
      </c>
      <c r="K148" s="25">
        <v>35</v>
      </c>
      <c r="L148" s="25">
        <v>142.52485780030582</v>
      </c>
      <c r="M148" s="25">
        <v>21.436226143145877</v>
      </c>
      <c r="N148" s="25">
        <v>40.426351853832841</v>
      </c>
      <c r="O148" s="25">
        <v>7.5352496406192433</v>
      </c>
      <c r="P148" s="25">
        <v>15.652729707225353</v>
      </c>
      <c r="Q148" s="25">
        <v>17.238372505988234</v>
      </c>
      <c r="R148" s="25">
        <v>3.2240015603431691</v>
      </c>
      <c r="S148" s="25">
        <v>6.7558194702893832</v>
      </c>
      <c r="T148" s="25">
        <v>7.2585514753556852</v>
      </c>
      <c r="U148" s="25">
        <v>0</v>
      </c>
      <c r="V148" s="25">
        <v>0</v>
      </c>
      <c r="W148" s="25">
        <v>1227.2995732953257</v>
      </c>
      <c r="X148" s="25">
        <v>0</v>
      </c>
      <c r="Y148" s="25">
        <v>738.77691880743669</v>
      </c>
      <c r="Z148" s="25">
        <v>0</v>
      </c>
      <c r="AA148" s="25">
        <v>433.65</v>
      </c>
      <c r="AB148" s="25">
        <v>0.71</v>
      </c>
      <c r="AC148" s="25">
        <v>304.41691880743667</v>
      </c>
      <c r="AD148" s="25">
        <v>-43.222235019700861</v>
      </c>
      <c r="AE148" s="25">
        <v>16.143742655453487</v>
      </c>
      <c r="AF148" s="25">
        <v>-16.522066448915798</v>
      </c>
      <c r="AG148" s="25">
        <v>171.15989688415345</v>
      </c>
      <c r="AH148" s="25">
        <v>0</v>
      </c>
      <c r="AI148" s="25">
        <v>-101.46076874999999</v>
      </c>
      <c r="AJ148" s="25">
        <v>0</v>
      </c>
      <c r="AK148" s="25">
        <v>-26.098569320990318</v>
      </c>
      <c r="AL148" s="25">
        <v>0</v>
      </c>
      <c r="AM148" s="25">
        <v>0</v>
      </c>
      <c r="AN148" s="25">
        <v>-0.14198368207991</v>
      </c>
      <c r="AO148" s="25">
        <v>781.99915382713755</v>
      </c>
      <c r="AP148" s="25">
        <v>0</v>
      </c>
      <c r="AQ148" s="25">
        <v>0</v>
      </c>
      <c r="AR148" s="25">
        <v>0</v>
      </c>
      <c r="AS148" s="25">
        <v>0</v>
      </c>
      <c r="AT148" s="25">
        <v>0</v>
      </c>
      <c r="AU148" s="25">
        <v>408.18468155926917</v>
      </c>
      <c r="AV148" s="25">
        <v>96.923127899992195</v>
      </c>
      <c r="AW148" s="25">
        <v>96.923127899992195</v>
      </c>
      <c r="AX148" s="25">
        <v>0</v>
      </c>
      <c r="AY148" s="25">
        <v>0</v>
      </c>
      <c r="AZ148" s="25">
        <v>278.77393051165978</v>
      </c>
      <c r="BA148" s="25">
        <v>77.861174682099389</v>
      </c>
      <c r="BB148" s="25">
        <v>83.713648262316838</v>
      </c>
      <c r="BC148" s="25">
        <v>117.19910756724356</v>
      </c>
      <c r="BD148" s="25">
        <v>0</v>
      </c>
      <c r="BE148" s="25">
        <v>32.487623147617199</v>
      </c>
      <c r="BF148" s="25">
        <v>10.168605405493913</v>
      </c>
      <c r="BG148" s="25">
        <v>1.490166022623912</v>
      </c>
      <c r="BH148" s="25">
        <v>20.828851719499376</v>
      </c>
      <c r="BI148" s="25">
        <v>0</v>
      </c>
      <c r="BJ148" s="25">
        <v>408.18468155926917</v>
      </c>
      <c r="BK148" s="25">
        <v>364.9624465395683</v>
      </c>
      <c r="BL148" s="25">
        <v>0.74090996195518199</v>
      </c>
      <c r="BM148" s="25">
        <v>0.28842170305210957</v>
      </c>
    </row>
    <row r="149" spans="1:65" x14ac:dyDescent="0.35">
      <c r="A149" s="25" t="s">
        <v>10540</v>
      </c>
      <c r="B149" s="25" t="s">
        <v>10534</v>
      </c>
      <c r="C149" s="25" t="s">
        <v>10537</v>
      </c>
      <c r="D149" s="25" t="s">
        <v>10545</v>
      </c>
      <c r="E149" s="25" t="s">
        <v>10709</v>
      </c>
      <c r="F149" s="25">
        <v>113869</v>
      </c>
      <c r="G149" s="25">
        <v>0.89714051366644942</v>
      </c>
      <c r="H149" s="25">
        <v>160</v>
      </c>
      <c r="I149" s="25">
        <v>621.21026491342241</v>
      </c>
      <c r="J149" s="42">
        <v>0.64781306720527609</v>
      </c>
      <c r="K149" s="25">
        <v>35</v>
      </c>
      <c r="L149" s="25">
        <v>142.52485780030582</v>
      </c>
      <c r="M149" s="25">
        <v>21.436226143145877</v>
      </c>
      <c r="N149" s="25">
        <v>40.426351853832841</v>
      </c>
      <c r="O149" s="25">
        <v>7.5352496406192433</v>
      </c>
      <c r="P149" s="25">
        <v>15.652729707225353</v>
      </c>
      <c r="Q149" s="25">
        <v>17.238372505988234</v>
      </c>
      <c r="R149" s="25">
        <v>3.2240015603431691</v>
      </c>
      <c r="S149" s="25">
        <v>6.7558194702893832</v>
      </c>
      <c r="T149" s="25">
        <v>7.2585514753556852</v>
      </c>
      <c r="U149" s="25">
        <v>0</v>
      </c>
      <c r="V149" s="25">
        <v>0</v>
      </c>
      <c r="W149" s="25">
        <v>0</v>
      </c>
      <c r="X149" s="25">
        <v>1227299.5732953257</v>
      </c>
      <c r="Y149" s="25">
        <v>738.77691880743669</v>
      </c>
      <c r="Z149" s="25">
        <v>0</v>
      </c>
      <c r="AA149" s="25">
        <v>433.65</v>
      </c>
      <c r="AB149" s="25">
        <v>0.71</v>
      </c>
      <c r="AC149" s="25">
        <v>304.41691880743667</v>
      </c>
      <c r="AD149" s="25">
        <v>117.56665389401428</v>
      </c>
      <c r="AE149" s="25">
        <v>16.143742655453487</v>
      </c>
      <c r="AF149" s="25">
        <v>0</v>
      </c>
      <c r="AG149" s="25">
        <v>0</v>
      </c>
      <c r="AH149" s="25">
        <v>0</v>
      </c>
      <c r="AI149" s="25">
        <v>-101.46076874999999</v>
      </c>
      <c r="AJ149" s="25">
        <v>0</v>
      </c>
      <c r="AK149" s="25">
        <v>-32.249627799467802</v>
      </c>
      <c r="AL149" s="25">
        <v>0</v>
      </c>
      <c r="AM149" s="25">
        <v>0</v>
      </c>
      <c r="AN149" s="25">
        <v>0.38620275888273731</v>
      </c>
      <c r="AO149" s="25">
        <v>621.21026491342241</v>
      </c>
      <c r="AP149" s="25">
        <v>0</v>
      </c>
      <c r="AQ149" s="25">
        <v>0</v>
      </c>
      <c r="AR149" s="25">
        <v>0</v>
      </c>
      <c r="AS149" s="25">
        <v>0</v>
      </c>
      <c r="AT149" s="25">
        <v>0</v>
      </c>
      <c r="AU149" s="25">
        <v>424.27839200638869</v>
      </c>
      <c r="AV149" s="25">
        <v>96.923127899992195</v>
      </c>
      <c r="AW149" s="25">
        <v>96.923127899992195</v>
      </c>
      <c r="AX149" s="25">
        <v>0</v>
      </c>
      <c r="AY149" s="25">
        <v>0</v>
      </c>
      <c r="AZ149" s="25">
        <v>278.77393051165978</v>
      </c>
      <c r="BA149" s="25">
        <v>77.861174682099389</v>
      </c>
      <c r="BB149" s="25">
        <v>83.713648262316838</v>
      </c>
      <c r="BC149" s="25">
        <v>117.19910756724356</v>
      </c>
      <c r="BD149" s="25">
        <v>0</v>
      </c>
      <c r="BE149" s="25">
        <v>48.581333594736691</v>
      </c>
      <c r="BF149" s="25">
        <v>9.8610524815700416</v>
      </c>
      <c r="BG149" s="25">
        <v>1.490166022623912</v>
      </c>
      <c r="BH149" s="25">
        <v>37.230115090542739</v>
      </c>
      <c r="BI149" s="25">
        <v>0</v>
      </c>
      <c r="BJ149" s="25">
        <v>424.27839200638869</v>
      </c>
      <c r="BK149" s="25">
        <v>541.84504590040297</v>
      </c>
      <c r="BL149" s="25">
        <v>1.3219637353583755</v>
      </c>
      <c r="BM149" s="25">
        <v>0.64781306720527609</v>
      </c>
    </row>
    <row r="150" spans="1:65" x14ac:dyDescent="0.35">
      <c r="A150" s="25" t="s">
        <v>10540</v>
      </c>
      <c r="B150" s="25" t="s">
        <v>10534</v>
      </c>
      <c r="C150" s="25" t="s">
        <v>10537</v>
      </c>
      <c r="D150" s="25" t="s">
        <v>10547</v>
      </c>
      <c r="E150" s="25" t="s">
        <v>10710</v>
      </c>
      <c r="F150" s="25">
        <v>113869</v>
      </c>
      <c r="G150" s="25">
        <v>0.89714051366644942</v>
      </c>
      <c r="H150" s="25">
        <v>160</v>
      </c>
      <c r="I150" s="25">
        <v>613.18855077741819</v>
      </c>
      <c r="J150" s="42">
        <v>0.55029001126911969</v>
      </c>
      <c r="K150" s="25">
        <v>35</v>
      </c>
      <c r="L150" s="25">
        <v>106.92920366044723</v>
      </c>
      <c r="M150" s="25">
        <v>18.091920881665828</v>
      </c>
      <c r="N150" s="25">
        <v>40.426351853832841</v>
      </c>
      <c r="O150" s="25">
        <v>5.6807109625005889</v>
      </c>
      <c r="P150" s="25">
        <v>16.315064949410587</v>
      </c>
      <c r="Q150" s="25">
        <v>18.430575941921656</v>
      </c>
      <c r="R150" s="25">
        <v>3.2240015603431691</v>
      </c>
      <c r="S150" s="25">
        <v>7.9480229062228034</v>
      </c>
      <c r="T150" s="25">
        <v>7.2585514753556852</v>
      </c>
      <c r="U150" s="25">
        <v>0</v>
      </c>
      <c r="V150" s="25">
        <v>0</v>
      </c>
      <c r="W150" s="25">
        <v>0</v>
      </c>
      <c r="X150" s="25">
        <v>0</v>
      </c>
      <c r="Y150" s="25">
        <v>701.80890097890904</v>
      </c>
      <c r="Z150" s="25">
        <v>0</v>
      </c>
      <c r="AA150" s="25">
        <v>433.65</v>
      </c>
      <c r="AB150" s="25">
        <v>0.71</v>
      </c>
      <c r="AC150" s="25">
        <v>267.44890097890908</v>
      </c>
      <c r="AD150" s="25">
        <v>88.620350201490851</v>
      </c>
      <c r="AE150" s="25">
        <v>12.840418548508984</v>
      </c>
      <c r="AF150" s="25">
        <v>0</v>
      </c>
      <c r="AG150" s="25">
        <v>0</v>
      </c>
      <c r="AH150" s="25">
        <v>0</v>
      </c>
      <c r="AI150" s="25">
        <v>-101.46076874999999</v>
      </c>
      <c r="AJ150" s="25">
        <v>0</v>
      </c>
      <c r="AK150" s="25">
        <v>0</v>
      </c>
      <c r="AL150" s="25">
        <v>0</v>
      </c>
      <c r="AM150" s="25">
        <v>0</v>
      </c>
      <c r="AN150" s="25">
        <v>0.33135432554452493</v>
      </c>
      <c r="AO150" s="25">
        <v>613.18855077741819</v>
      </c>
      <c r="AP150" s="25">
        <v>0</v>
      </c>
      <c r="AQ150" s="25">
        <v>0</v>
      </c>
      <c r="AR150" s="25">
        <v>0</v>
      </c>
      <c r="AS150" s="25">
        <v>0</v>
      </c>
      <c r="AT150" s="25">
        <v>0</v>
      </c>
      <c r="AU150" s="25">
        <v>351.26008529481891</v>
      </c>
      <c r="AV150" s="25">
        <v>93.531512587448859</v>
      </c>
      <c r="AW150" s="25">
        <v>93.531512587448859</v>
      </c>
      <c r="AX150" s="25">
        <v>0</v>
      </c>
      <c r="AY150" s="25">
        <v>0</v>
      </c>
      <c r="AZ150" s="25">
        <v>214.99498609240632</v>
      </c>
      <c r="BA150" s="25">
        <v>77.861174682099389</v>
      </c>
      <c r="BB150" s="25">
        <v>57.13908808762789</v>
      </c>
      <c r="BC150" s="25">
        <v>79.99472332267905</v>
      </c>
      <c r="BD150" s="25">
        <v>0</v>
      </c>
      <c r="BE150" s="25">
        <v>42.733586614963698</v>
      </c>
      <c r="BF150" s="25">
        <v>9.8853916380956068</v>
      </c>
      <c r="BG150" s="25">
        <v>1.490166022623912</v>
      </c>
      <c r="BH150" s="25">
        <v>31.358028954244183</v>
      </c>
      <c r="BI150" s="25">
        <v>0</v>
      </c>
      <c r="BJ150" s="25">
        <v>351.26008529481891</v>
      </c>
      <c r="BK150" s="25">
        <v>439.88043549630976</v>
      </c>
      <c r="BL150" s="25">
        <v>1.2616673064736592</v>
      </c>
      <c r="BM150" s="25">
        <v>0.55029001126911969</v>
      </c>
    </row>
    <row r="151" spans="1:65" x14ac:dyDescent="0.35">
      <c r="A151" s="25" t="s">
        <v>10540</v>
      </c>
      <c r="B151" s="25" t="s">
        <v>10534</v>
      </c>
      <c r="C151" s="25" t="s">
        <v>10537</v>
      </c>
      <c r="D151" s="25" t="s">
        <v>10549</v>
      </c>
      <c r="E151" s="25" t="s">
        <v>10711</v>
      </c>
      <c r="F151" s="25">
        <v>113869</v>
      </c>
      <c r="G151" s="25">
        <v>0.89714051366644942</v>
      </c>
      <c r="H151" s="25">
        <v>160</v>
      </c>
      <c r="I151" s="25">
        <v>675.86532453006305</v>
      </c>
      <c r="J151" s="42">
        <v>0.42167615979878137</v>
      </c>
      <c r="K151" s="25">
        <v>35</v>
      </c>
      <c r="L151" s="25">
        <v>98.175055912883735</v>
      </c>
      <c r="M151" s="25">
        <v>17.149547512807835</v>
      </c>
      <c r="N151" s="25">
        <v>40.426351853832841</v>
      </c>
      <c r="O151" s="25">
        <v>9.0594443845643031</v>
      </c>
      <c r="P151" s="25">
        <v>14.141946405507806</v>
      </c>
      <c r="Q151" s="25">
        <v>17.224961063760738</v>
      </c>
      <c r="R151" s="25">
        <v>3.2240015603431691</v>
      </c>
      <c r="S151" s="25">
        <v>0</v>
      </c>
      <c r="T151" s="25">
        <v>14.000959503417569</v>
      </c>
      <c r="U151" s="25">
        <v>0</v>
      </c>
      <c r="V151" s="25">
        <v>0</v>
      </c>
      <c r="W151" s="25">
        <v>0</v>
      </c>
      <c r="X151" s="25">
        <v>0</v>
      </c>
      <c r="Y151" s="25">
        <v>765.26986027933822</v>
      </c>
      <c r="Z151" s="25">
        <v>0</v>
      </c>
      <c r="AA151" s="25">
        <v>433.65</v>
      </c>
      <c r="AB151" s="25">
        <v>0.71</v>
      </c>
      <c r="AC151" s="25">
        <v>330.90986027933826</v>
      </c>
      <c r="AD151" s="25">
        <v>89.404535749275169</v>
      </c>
      <c r="AE151" s="25">
        <v>12.056233000724815</v>
      </c>
      <c r="AF151" s="25">
        <v>0</v>
      </c>
      <c r="AG151" s="25">
        <v>0</v>
      </c>
      <c r="AH151" s="25">
        <v>0</v>
      </c>
      <c r="AI151" s="25">
        <v>-101.46076874999999</v>
      </c>
      <c r="AJ151" s="25">
        <v>0</v>
      </c>
      <c r="AK151" s="25">
        <v>0</v>
      </c>
      <c r="AL151" s="25">
        <v>0</v>
      </c>
      <c r="AM151" s="25">
        <v>0</v>
      </c>
      <c r="AN151" s="25">
        <v>0.27017791393041035</v>
      </c>
      <c r="AO151" s="25">
        <v>675.86532453006305</v>
      </c>
      <c r="AP151" s="25">
        <v>0</v>
      </c>
      <c r="AQ151" s="25">
        <v>0</v>
      </c>
      <c r="AR151" s="25">
        <v>0</v>
      </c>
      <c r="AS151" s="25">
        <v>0</v>
      </c>
      <c r="AT151" s="25">
        <v>0</v>
      </c>
      <c r="AU151" s="25">
        <v>361.50161911905724</v>
      </c>
      <c r="AV151" s="25">
        <v>104.96242132847885</v>
      </c>
      <c r="AW151" s="25">
        <v>104.96242132847885</v>
      </c>
      <c r="AX151" s="25">
        <v>0</v>
      </c>
      <c r="AY151" s="25">
        <v>0</v>
      </c>
      <c r="AZ151" s="25">
        <v>205.82002188424903</v>
      </c>
      <c r="BA151" s="25">
        <v>77.861174682099389</v>
      </c>
      <c r="BB151" s="25">
        <v>53.316186334229016</v>
      </c>
      <c r="BC151" s="25">
        <v>74.642660867920625</v>
      </c>
      <c r="BD151" s="25">
        <v>0</v>
      </c>
      <c r="BE151" s="25">
        <v>50.719175906329305</v>
      </c>
      <c r="BF151" s="25">
        <v>12.746573809417622</v>
      </c>
      <c r="BG151" s="25">
        <v>1.490166022623912</v>
      </c>
      <c r="BH151" s="25">
        <v>36.482436074287769</v>
      </c>
      <c r="BI151" s="25">
        <v>0</v>
      </c>
      <c r="BJ151" s="25">
        <v>361.50161911905724</v>
      </c>
      <c r="BK151" s="25">
        <v>450.90615486833241</v>
      </c>
      <c r="BL151" s="25">
        <v>0.86125053616841107</v>
      </c>
      <c r="BM151" s="25">
        <v>0.42167615979878137</v>
      </c>
    </row>
    <row r="152" spans="1:65" x14ac:dyDescent="0.35">
      <c r="A152" s="25" t="s">
        <v>10540</v>
      </c>
      <c r="B152" s="25" t="s">
        <v>10534</v>
      </c>
      <c r="C152" s="25" t="s">
        <v>10537</v>
      </c>
      <c r="D152" s="25" t="s">
        <v>10551</v>
      </c>
      <c r="E152" s="25" t="s">
        <v>10712</v>
      </c>
      <c r="F152" s="25">
        <v>113869</v>
      </c>
      <c r="G152" s="25">
        <v>0.89714051366644942</v>
      </c>
      <c r="H152" s="25">
        <v>160</v>
      </c>
      <c r="I152" s="25">
        <v>677.01324961852458</v>
      </c>
      <c r="J152" s="42">
        <v>1.0484512519161568</v>
      </c>
      <c r="K152" s="25">
        <v>35</v>
      </c>
      <c r="L152" s="25">
        <v>94.973154083610552</v>
      </c>
      <c r="M152" s="25">
        <v>16.668453199494724</v>
      </c>
      <c r="N152" s="25">
        <v>40.426351853832841</v>
      </c>
      <c r="O152" s="25">
        <v>29.543567979617794</v>
      </c>
      <c r="P152" s="25">
        <v>7.4404700586979331</v>
      </c>
      <c r="Q152" s="25">
        <v>3.4423138155171116</v>
      </c>
      <c r="R152" s="25">
        <v>3.4423138155171116</v>
      </c>
      <c r="S152" s="25">
        <v>0</v>
      </c>
      <c r="T152" s="25">
        <v>0</v>
      </c>
      <c r="U152" s="25">
        <v>25633.093011208843</v>
      </c>
      <c r="V152" s="25">
        <v>0</v>
      </c>
      <c r="W152" s="25">
        <v>0</v>
      </c>
      <c r="X152" s="25">
        <v>0</v>
      </c>
      <c r="Y152" s="25">
        <v>1052.4475884494896</v>
      </c>
      <c r="Z152" s="25">
        <v>0</v>
      </c>
      <c r="AA152" s="25">
        <v>433.65</v>
      </c>
      <c r="AB152" s="25">
        <v>0.71</v>
      </c>
      <c r="AC152" s="25">
        <v>618.08758844948954</v>
      </c>
      <c r="AD152" s="25">
        <v>375.43433883096498</v>
      </c>
      <c r="AE152" s="25">
        <v>-10.838589680834922</v>
      </c>
      <c r="AF152" s="25">
        <v>0</v>
      </c>
      <c r="AG152" s="25">
        <v>0</v>
      </c>
      <c r="AH152" s="25">
        <v>-276.91092549986536</v>
      </c>
      <c r="AI152" s="25">
        <v>-123.00035822944253</v>
      </c>
      <c r="AJ152" s="25">
        <v>35.315534579177864</v>
      </c>
      <c r="AK152" s="25">
        <v>0</v>
      </c>
      <c r="AL152" s="25">
        <v>0</v>
      </c>
      <c r="AM152" s="25">
        <v>0</v>
      </c>
      <c r="AN152" s="25">
        <v>0.60741284220374803</v>
      </c>
      <c r="AO152" s="25">
        <v>677.01324961852458</v>
      </c>
      <c r="AP152" s="25">
        <v>287.74951518070026</v>
      </c>
      <c r="AQ152" s="25">
        <v>10.838589680834922</v>
      </c>
      <c r="AR152" s="25">
        <v>0</v>
      </c>
      <c r="AS152" s="25">
        <v>0</v>
      </c>
      <c r="AT152" s="25">
        <v>276.91092549986536</v>
      </c>
      <c r="AU152" s="25">
        <v>499.71912356419182</v>
      </c>
      <c r="AV152" s="25">
        <v>147.54087192405916</v>
      </c>
      <c r="AW152" s="25">
        <v>147.54087192405916</v>
      </c>
      <c r="AX152" s="25">
        <v>0</v>
      </c>
      <c r="AY152" s="25">
        <v>0</v>
      </c>
      <c r="AZ152" s="25">
        <v>210.22949090342897</v>
      </c>
      <c r="BA152" s="25">
        <v>83.718984207234882</v>
      </c>
      <c r="BB152" s="25">
        <v>52.712711123414202</v>
      </c>
      <c r="BC152" s="25">
        <v>73.797795572779876</v>
      </c>
      <c r="BD152" s="25">
        <v>0</v>
      </c>
      <c r="BE152" s="25">
        <v>141.94876073670363</v>
      </c>
      <c r="BF152" s="25">
        <v>26.443812473578326</v>
      </c>
      <c r="BG152" s="25">
        <v>1.6022772097078446</v>
      </c>
      <c r="BH152" s="25">
        <v>113.90267105341746</v>
      </c>
      <c r="BI152" s="25">
        <v>0</v>
      </c>
      <c r="BJ152" s="25">
        <v>787.46863874489213</v>
      </c>
      <c r="BK152" s="25">
        <v>1162.9029775758572</v>
      </c>
      <c r="BL152" s="25">
        <v>1.1484058285444347</v>
      </c>
      <c r="BM152" s="25">
        <v>1.0484512519161568</v>
      </c>
    </row>
    <row r="153" spans="1:65" x14ac:dyDescent="0.35">
      <c r="A153" s="25" t="s">
        <v>10540</v>
      </c>
      <c r="B153" s="25" t="s">
        <v>10534</v>
      </c>
      <c r="C153" s="25" t="s">
        <v>10537</v>
      </c>
      <c r="D153" s="25" t="s">
        <v>10553</v>
      </c>
      <c r="E153" s="25" t="s">
        <v>10713</v>
      </c>
      <c r="F153" s="25">
        <v>113869</v>
      </c>
      <c r="G153" s="25">
        <v>0.89714051366644942</v>
      </c>
      <c r="H153" s="25">
        <v>160</v>
      </c>
      <c r="I153" s="25">
        <v>1622.3916783714772</v>
      </c>
      <c r="J153" s="42">
        <v>8.6904345618682113E-2</v>
      </c>
      <c r="K153" s="25">
        <v>35</v>
      </c>
      <c r="L153" s="25">
        <v>121.44654490419117</v>
      </c>
      <c r="M153" s="25">
        <v>26.33290438374291</v>
      </c>
      <c r="N153" s="25">
        <v>40.426351853832841</v>
      </c>
      <c r="O153" s="25">
        <v>29.543567979617794</v>
      </c>
      <c r="P153" s="25">
        <v>7.4404700586979331</v>
      </c>
      <c r="Q153" s="25">
        <v>3.4423138155171116</v>
      </c>
      <c r="R153" s="25">
        <v>3.4423138155171116</v>
      </c>
      <c r="S153" s="25">
        <v>0</v>
      </c>
      <c r="T153" s="25">
        <v>0</v>
      </c>
      <c r="U153" s="25">
        <v>25633.093011208843</v>
      </c>
      <c r="V153" s="25">
        <v>0</v>
      </c>
      <c r="W153" s="25">
        <v>0</v>
      </c>
      <c r="X153" s="25">
        <v>0</v>
      </c>
      <c r="Y153" s="25">
        <v>1954.6010921102741</v>
      </c>
      <c r="Z153" s="25">
        <v>0</v>
      </c>
      <c r="AA153" s="25">
        <v>433.65</v>
      </c>
      <c r="AB153" s="25">
        <v>0.71</v>
      </c>
      <c r="AC153" s="25">
        <v>1520.2410921102742</v>
      </c>
      <c r="AD153" s="25">
        <v>332.20941373879691</v>
      </c>
      <c r="AE153" s="25">
        <v>-28.56568633354626</v>
      </c>
      <c r="AF153" s="25">
        <v>0</v>
      </c>
      <c r="AG153" s="25">
        <v>0</v>
      </c>
      <c r="AH153" s="25">
        <v>-215.85730210632786</v>
      </c>
      <c r="AI153" s="25">
        <v>-123.00035822944253</v>
      </c>
      <c r="AJ153" s="25">
        <v>35.213932930519363</v>
      </c>
      <c r="AK153" s="25">
        <v>0</v>
      </c>
      <c r="AL153" s="25">
        <v>0</v>
      </c>
      <c r="AM153" s="25">
        <v>0</v>
      </c>
      <c r="AN153" s="25">
        <v>0.21852416400457311</v>
      </c>
      <c r="AO153" s="25">
        <v>1622.3916783714772</v>
      </c>
      <c r="AP153" s="25">
        <v>244.42298843987413</v>
      </c>
      <c r="AQ153" s="25">
        <v>28.56568633354626</v>
      </c>
      <c r="AR153" s="25">
        <v>0</v>
      </c>
      <c r="AS153" s="25">
        <v>0</v>
      </c>
      <c r="AT153" s="25">
        <v>215.85730210632786</v>
      </c>
      <c r="AU153" s="25">
        <v>919.60157707767166</v>
      </c>
      <c r="AV153" s="25">
        <v>147.54087192405916</v>
      </c>
      <c r="AW153" s="25">
        <v>147.54087192405916</v>
      </c>
      <c r="AX153" s="25">
        <v>0</v>
      </c>
      <c r="AY153" s="25">
        <v>0</v>
      </c>
      <c r="AZ153" s="25">
        <v>354.25349101221002</v>
      </c>
      <c r="BA153" s="25">
        <v>83.718984207234882</v>
      </c>
      <c r="BB153" s="25">
        <v>112.72271116873964</v>
      </c>
      <c r="BC153" s="25">
        <v>157.8117956362355</v>
      </c>
      <c r="BD153" s="25">
        <v>0</v>
      </c>
      <c r="BE153" s="25">
        <v>417.80721414140248</v>
      </c>
      <c r="BF153" s="25">
        <v>69.001715107160962</v>
      </c>
      <c r="BG153" s="25">
        <v>1.6022772097078446</v>
      </c>
      <c r="BH153" s="25">
        <v>347.20322182453367</v>
      </c>
      <c r="BI153" s="25">
        <v>0</v>
      </c>
      <c r="BJ153" s="25">
        <v>1164.0245655175459</v>
      </c>
      <c r="BK153" s="25">
        <v>1496.2339792563428</v>
      </c>
      <c r="BL153" s="25">
        <v>9.2743767996925949E-2</v>
      </c>
      <c r="BM153" s="25">
        <v>8.6904345618682113E-2</v>
      </c>
    </row>
    <row r="154" spans="1:65" x14ac:dyDescent="0.35">
      <c r="A154" s="25" t="s">
        <v>10540</v>
      </c>
      <c r="B154" s="25" t="s">
        <v>10534</v>
      </c>
      <c r="C154" s="25" t="s">
        <v>10714</v>
      </c>
      <c r="D154" s="25" t="s">
        <v>9782</v>
      </c>
      <c r="E154" s="25" t="s">
        <v>10715</v>
      </c>
      <c r="F154" s="25">
        <v>113869</v>
      </c>
      <c r="G154" s="25">
        <v>0.89714051366644942</v>
      </c>
      <c r="H154" s="25">
        <v>160</v>
      </c>
      <c r="I154" s="68">
        <v>596.9587135028645</v>
      </c>
      <c r="J154" s="43">
        <v>0.78409270076687765</v>
      </c>
      <c r="K154" s="25">
        <v>35</v>
      </c>
      <c r="L154" s="25">
        <v>142.52485780030582</v>
      </c>
      <c r="M154" s="25">
        <v>21.436226143145877</v>
      </c>
      <c r="N154" s="25">
        <v>40.426351853832841</v>
      </c>
      <c r="O154" s="25">
        <v>7.5352496406192433</v>
      </c>
      <c r="P154" s="25">
        <v>15.652729707225353</v>
      </c>
      <c r="Q154" s="25">
        <v>17.238372505988234</v>
      </c>
      <c r="R154" s="25">
        <v>3.2240015603431691</v>
      </c>
      <c r="S154" s="25">
        <v>6.7558194702893832</v>
      </c>
      <c r="T154" s="25">
        <v>7.2585514753556852</v>
      </c>
      <c r="U154" s="25">
        <v>0</v>
      </c>
      <c r="V154" s="25">
        <v>4909.1982931813027</v>
      </c>
      <c r="W154" s="25">
        <v>0</v>
      </c>
      <c r="X154" s="25">
        <v>0</v>
      </c>
      <c r="Y154" s="25">
        <v>738.77691880743669</v>
      </c>
      <c r="Z154" s="25">
        <v>0</v>
      </c>
      <c r="AA154" s="25">
        <v>433.65</v>
      </c>
      <c r="AB154" s="25">
        <v>0.71</v>
      </c>
      <c r="AC154" s="25">
        <v>304.41691880743667</v>
      </c>
      <c r="AD154" s="25">
        <v>141.81820530457219</v>
      </c>
      <c r="AE154" s="25">
        <v>-14.363230714975094</v>
      </c>
      <c r="AF154" s="25">
        <v>0</v>
      </c>
      <c r="AG154" s="25">
        <v>0</v>
      </c>
      <c r="AH154" s="25">
        <v>-25.994205839597189</v>
      </c>
      <c r="AI154" s="25">
        <v>-101.46076874999999</v>
      </c>
      <c r="AJ154" s="25">
        <v>0</v>
      </c>
      <c r="AK154" s="25">
        <v>0</v>
      </c>
      <c r="AL154" s="25">
        <v>0</v>
      </c>
      <c r="AM154" s="25">
        <v>0</v>
      </c>
      <c r="AN154" s="25">
        <v>0.46586834220696305</v>
      </c>
      <c r="AO154" s="25">
        <v>596.9587135028645</v>
      </c>
      <c r="AP154" s="25">
        <v>40.357436554572281</v>
      </c>
      <c r="AQ154" s="25">
        <v>14.363230714975094</v>
      </c>
      <c r="AR154" s="25">
        <v>0</v>
      </c>
      <c r="AS154" s="25">
        <v>0</v>
      </c>
      <c r="AT154" s="25">
        <v>25.994205839597189</v>
      </c>
      <c r="AU154" s="25">
        <v>425.31224686507403</v>
      </c>
      <c r="AV154" s="25">
        <v>96.923127899992195</v>
      </c>
      <c r="AW154" s="25">
        <v>96.923127899992195</v>
      </c>
      <c r="AX154" s="25">
        <v>0</v>
      </c>
      <c r="AY154" s="25">
        <v>0</v>
      </c>
      <c r="AZ154" s="25">
        <v>278.77393051165978</v>
      </c>
      <c r="BA154" s="25">
        <v>77.861174682099389</v>
      </c>
      <c r="BB154" s="25">
        <v>83.713648262316838</v>
      </c>
      <c r="BC154" s="25">
        <v>117.19910756724356</v>
      </c>
      <c r="BD154" s="25">
        <v>0</v>
      </c>
      <c r="BE154" s="25">
        <v>49.615188453422043</v>
      </c>
      <c r="BF154" s="25">
        <v>11.473533871543431</v>
      </c>
      <c r="BG154" s="25">
        <v>1.490166022623912</v>
      </c>
      <c r="BH154" s="25">
        <v>36.651488559254702</v>
      </c>
      <c r="BI154" s="25">
        <v>0</v>
      </c>
      <c r="BJ154" s="25">
        <v>465.66968341964633</v>
      </c>
      <c r="BK154" s="25">
        <v>607.48788872421846</v>
      </c>
      <c r="BL154" s="25">
        <v>1.5375984086248073</v>
      </c>
      <c r="BM154" s="25">
        <v>0.78409270076687765</v>
      </c>
    </row>
    <row r="155" spans="1:65" x14ac:dyDescent="0.35">
      <c r="A155" s="25" t="s">
        <v>10540</v>
      </c>
      <c r="B155" s="25" t="s">
        <v>10716</v>
      </c>
      <c r="C155" s="25" t="s">
        <v>9782</v>
      </c>
      <c r="D155" s="25" t="s">
        <v>9782</v>
      </c>
      <c r="E155" s="25" t="s">
        <v>10205</v>
      </c>
      <c r="F155" s="25">
        <f>F138</f>
        <v>165293</v>
      </c>
      <c r="G155" s="25">
        <f>G138</f>
        <v>0.89713268816379099</v>
      </c>
      <c r="H155" s="25">
        <f>(H138*N138+H146*N146+H154*N154)/(N138+N146+N154)</f>
        <v>159.99999999999997</v>
      </c>
      <c r="I155" s="25">
        <f>(I138*N138+I146*N146+I154*N154)/(N138+N146+N154)</f>
        <v>506.35144984849319</v>
      </c>
      <c r="J155" s="42">
        <f>(J138*N138+J146*N146+J154*N154)/(N138+N146+N154)</f>
        <v>0.71354272181532186</v>
      </c>
      <c r="K155" s="25">
        <f>K138</f>
        <v>35</v>
      </c>
      <c r="L155" s="25">
        <f>L138+L146+L154</f>
        <v>587.16925648034157</v>
      </c>
      <c r="M155" s="25">
        <f>M138+M146+M154</f>
        <v>79.824632423838082</v>
      </c>
      <c r="N155" s="25">
        <f>N138+N146+N154</f>
        <v>234.07097893311609</v>
      </c>
      <c r="O155" s="25">
        <f>O138+O146+O154</f>
        <v>43.629543082748697</v>
      </c>
      <c r="P155" s="25">
        <f>P138+P146+P154</f>
        <v>90.630234921836887</v>
      </c>
      <c r="Q155" s="25">
        <f>Q138+Q146+Q154</f>
        <v>99.811200928530496</v>
      </c>
      <c r="R155" s="25">
        <f>R138+R146+R154</f>
        <v>18.667160569916007</v>
      </c>
      <c r="S155" s="25">
        <f>S138+S146+S154</f>
        <v>39.116596091173484</v>
      </c>
      <c r="T155" s="25">
        <f>T138+T146+T154</f>
        <v>42.027444267440998</v>
      </c>
      <c r="U155" s="25">
        <f>U138+U146+U154</f>
        <v>0</v>
      </c>
      <c r="V155" s="25">
        <f>V138+V146+V154</f>
        <v>28424.549769330319</v>
      </c>
      <c r="W155" s="25">
        <f>W138+W146+W154</f>
        <v>0</v>
      </c>
      <c r="X155" s="25">
        <f>(X138*N138+X146*N146+X154*N154)/(N138+N146+N154)</f>
        <v>0</v>
      </c>
      <c r="Y155" s="25">
        <f>(Y138*N138+Y146*N146+Y154*N154)/(N138+N146+N154)</f>
        <v>648.00265338040651</v>
      </c>
      <c r="Z155" s="25">
        <f>(Z138*N138+Z146*N146+Z154*N154)/(N138+N146+N154)</f>
        <v>0</v>
      </c>
      <c r="AA155" s="25">
        <f>(AA138*N138+AA146*N146+AA154*N154)/(N138+N146+N154)</f>
        <v>339.87496322094887</v>
      </c>
      <c r="AB155" s="25">
        <f>(AB138*N138+AB146*N146+AB154*N154)/(N138+N146+N154)</f>
        <v>0.71</v>
      </c>
      <c r="AC155" s="25">
        <f>(AC138*N138+AC146*N146+AC154*N154)/(N138+N146+N154)</f>
        <v>307.41769015945761</v>
      </c>
      <c r="AD155" s="25">
        <f>(AD138*N138+AD146*N146+AD154*N154)/(N138+N146+N154)</f>
        <v>141.65120353191338</v>
      </c>
      <c r="AE155" s="25">
        <f>(AE138*N138+AE146*N146+AE154*N154)/(N138+N146+N154)</f>
        <v>-17.033043544121316</v>
      </c>
      <c r="AF155" s="25">
        <f>(AF138*N138+AF146*N146+AF154*N154)/(N138+N146+N154)</f>
        <v>0</v>
      </c>
      <c r="AG155" s="25">
        <f>(AG138*N138+AG146*N146+AG154*N154)/(N138+N146+N154)</f>
        <v>0</v>
      </c>
      <c r="AH155" s="25">
        <f>(AH138*N138+AH146*N146+AH154*N154)/(N138+N146+N154)</f>
        <v>-23.157391237792112</v>
      </c>
      <c r="AI155" s="25">
        <f>(AI138*N138+AI146*N146+AI154*N154)/(N138+N146+N154)</f>
        <v>-101.46076874999999</v>
      </c>
      <c r="AJ155" s="25">
        <f>(AJ138*N138+AJ146*N146+AJ154*N154)/(N138+N146+N154)</f>
        <v>0</v>
      </c>
      <c r="AK155" s="25">
        <f>(AK138*N138+AK146*N146+AK154*N154)/(N138+N146+N154)</f>
        <v>0</v>
      </c>
      <c r="AL155" s="25">
        <f>(AL138*N138+AL146*N146+AL154*N154)/(N138+N146+N154)</f>
        <v>0</v>
      </c>
      <c r="AM155" s="25">
        <f>(AM138*N138+AM146*N146+AM154*N154)/(N138+N146+N154)</f>
        <v>0</v>
      </c>
      <c r="AN155" s="25">
        <f>(AN138*N138+AN146*N146+AN154*N154)/(N138+N146+N154)</f>
        <v>0.46078842070502452</v>
      </c>
      <c r="AO155" s="25">
        <f>(AO138*N138+AO146*N146+AO154*N154)/(N138+N146+N154)</f>
        <v>506.35144984849319</v>
      </c>
      <c r="AP155" s="25">
        <f>(AP138*N138+AP146*N146+AP154*N154)/(N138+N146+N154)</f>
        <v>40.190434781913424</v>
      </c>
      <c r="AQ155" s="25">
        <f>(AQ138*N138+AQ146*N146+AQ154*N154)/(N138+N146+N154)</f>
        <v>17.033043544121316</v>
      </c>
      <c r="AR155" s="25">
        <f>(AR138*N138+AR146*N146+AR154*N154)/(N138+N146+N154)</f>
        <v>0</v>
      </c>
      <c r="AS155" s="25">
        <f>(AS138*N138+AS146*N146+AS154*N154)/(N138+N146+N154)</f>
        <v>0</v>
      </c>
      <c r="AT155" s="25">
        <f>(AT138*N138+AT146*N146+AT154*N154)/(N138+N146+N154)</f>
        <v>23.157391237792112</v>
      </c>
      <c r="AU155" s="25">
        <f>(AU138*N138+AU146*N146+AU154*N154)/(N138+N146+N154)</f>
        <v>323.31992815799407</v>
      </c>
      <c r="AV155" s="25">
        <f>(AV138*N138+AV146*N146+AV154*N154)/(N138+N146+N154)</f>
        <v>77.904966587645205</v>
      </c>
      <c r="AW155" s="25">
        <f>(AW138*N138+AW146*N146+AW154*N154)/(N138+N146+N154)</f>
        <v>77.904966587645205</v>
      </c>
      <c r="AX155" s="25">
        <f>(AX138*N138+AX146*N146+AX154*N154)/(N138+N146+N154)</f>
        <v>0</v>
      </c>
      <c r="AY155" s="25">
        <f>(AY138*N138+AY146*N146+AY154*N154)/(N138+N146+N154)</f>
        <v>0</v>
      </c>
      <c r="AZ155" s="25">
        <f>(AZ138*N138+AZ146*N146+AZ154*N154)/(N138+N146+N154)</f>
        <v>197.77167707404641</v>
      </c>
      <c r="BA155" s="25">
        <f>(BA138*N138+BA146*N146+BA154*N154)/(N138+N146+N154)</f>
        <v>77.861174682099403</v>
      </c>
      <c r="BB155" s="25">
        <f>(BB138*N138+BB146*N146+BB154*N154)/(N138+N146+N154)</f>
        <v>49.962709329977898</v>
      </c>
      <c r="BC155" s="25">
        <f>(BC138*N138+BC146*N146+BC154*N154)/(N138+N146+N154)</f>
        <v>69.947793061969065</v>
      </c>
      <c r="BD155" s="25">
        <f>(BD138*N138+BD146*N146+BD154*N154)/(N138+N146+N154)</f>
        <v>0</v>
      </c>
      <c r="BE155" s="25">
        <f>(BE138*N138+BE146*N146+BE154*N154)/(N138+N146+N154)</f>
        <v>47.643284496302513</v>
      </c>
      <c r="BF155" s="25">
        <f>(BF138*N138+BF146*N146+BF154*N154)/(N138+N146+N154)</f>
        <v>9.7640352650908664</v>
      </c>
      <c r="BG155" s="25">
        <f>(BG138*N138+BG146*N146+BG154*N154)/(N138+N146+N154)</f>
        <v>1.4901660226239122</v>
      </c>
      <c r="BH155" s="25">
        <f>(BH138*N138+BH146*N146+BH154*N154)/(N138+N146+N154)</f>
        <v>36.389083208587728</v>
      </c>
      <c r="BI155" s="25">
        <f>(BI138*N138+BI146*N146+BI154*N154)/(N138+N146+N154)</f>
        <v>0</v>
      </c>
      <c r="BJ155" s="25">
        <f>(BJ138*N138+BJ146*N146+BJ154*N154)/(N138+N146+N154)</f>
        <v>363.51036293990757</v>
      </c>
      <c r="BK155" s="25">
        <f>(BK138*N138+BK146*N146+BK154*N154)/(N138+N146+N154)</f>
        <v>505.16156647182095</v>
      </c>
      <c r="BL155" s="25">
        <f>(BL138*N138+BL146*N146+BL154*N154)/(N138+N146+N154)</f>
        <v>1.1805894514943778</v>
      </c>
      <c r="BM155" s="25">
        <f>(BM138*N138+BM146*N146+BM154*N154)/(N138+N146+N154)</f>
        <v>0.71354272181532186</v>
      </c>
    </row>
    <row r="156" spans="1:65" x14ac:dyDescent="0.35">
      <c r="A156" s="25" t="s">
        <v>10558</v>
      </c>
      <c r="B156" s="25" t="s">
        <v>10534</v>
      </c>
      <c r="C156" s="25" t="s">
        <v>10535</v>
      </c>
      <c r="D156" s="25" t="s">
        <v>10541</v>
      </c>
      <c r="E156" s="25" t="s">
        <v>10717</v>
      </c>
      <c r="F156" s="25">
        <v>165293</v>
      </c>
      <c r="G156" s="25">
        <v>0.89713268816379099</v>
      </c>
      <c r="H156" s="25">
        <v>160</v>
      </c>
      <c r="I156" s="25">
        <v>555.81367963577497</v>
      </c>
      <c r="J156" s="42">
        <v>0.76293466193458481</v>
      </c>
      <c r="K156" s="25">
        <v>35</v>
      </c>
      <c r="L156" s="25">
        <v>175.39114469669624</v>
      </c>
      <c r="M156" s="25">
        <v>24.653235054128796</v>
      </c>
      <c r="N156" s="25">
        <v>58.682650151476189</v>
      </c>
      <c r="O156" s="25">
        <v>10.938123233659329</v>
      </c>
      <c r="P156" s="25">
        <v>22.721408665462757</v>
      </c>
      <c r="Q156" s="25">
        <v>25.023118252354102</v>
      </c>
      <c r="R156" s="25">
        <v>4.6799413495802256</v>
      </c>
      <c r="S156" s="25">
        <v>9.806707068076328</v>
      </c>
      <c r="T156" s="25">
        <v>10.53646983469755</v>
      </c>
      <c r="U156" s="25">
        <v>0</v>
      </c>
      <c r="V156" s="25">
        <v>7126.1628307346027</v>
      </c>
      <c r="W156" s="25">
        <v>0</v>
      </c>
      <c r="X156" s="25">
        <v>0</v>
      </c>
      <c r="Y156" s="25">
        <v>716.76200301072777</v>
      </c>
      <c r="Z156" s="25">
        <v>0</v>
      </c>
      <c r="AA156" s="25">
        <v>407.55</v>
      </c>
      <c r="AB156" s="25">
        <v>0.71</v>
      </c>
      <c r="AC156" s="25">
        <v>308.50200301072783</v>
      </c>
      <c r="AD156" s="25">
        <v>160.94832337495279</v>
      </c>
      <c r="AE156" s="25">
        <v>-17.997766284219345</v>
      </c>
      <c r="AF156" s="25">
        <v>0</v>
      </c>
      <c r="AG156" s="25">
        <v>0</v>
      </c>
      <c r="AH156" s="25">
        <v>-22.132323290733549</v>
      </c>
      <c r="AI156" s="25">
        <v>-101.46076875000001</v>
      </c>
      <c r="AJ156" s="25">
        <v>0</v>
      </c>
      <c r="AK156" s="25">
        <v>0</v>
      </c>
      <c r="AL156" s="25">
        <v>0</v>
      </c>
      <c r="AM156" s="25">
        <v>-19.357465049999998</v>
      </c>
      <c r="AN156" s="25">
        <v>0.52170916818765678</v>
      </c>
      <c r="AO156" s="25">
        <v>555.81367963577497</v>
      </c>
      <c r="AP156" s="25">
        <v>40.130089574952891</v>
      </c>
      <c r="AQ156" s="25">
        <v>17.997766284219345</v>
      </c>
      <c r="AR156" s="25">
        <v>0</v>
      </c>
      <c r="AS156" s="25">
        <v>0</v>
      </c>
      <c r="AT156" s="25">
        <v>22.132323290733549</v>
      </c>
      <c r="AU156" s="25">
        <v>366.47311183235985</v>
      </c>
      <c r="AV156" s="25">
        <v>87.506831000438098</v>
      </c>
      <c r="AW156" s="25">
        <v>87.506831000438098</v>
      </c>
      <c r="AX156" s="25">
        <v>0</v>
      </c>
      <c r="AY156" s="25">
        <v>0</v>
      </c>
      <c r="AZ156" s="25">
        <v>230.0603989034411</v>
      </c>
      <c r="BA156" s="25">
        <v>77.861174682099445</v>
      </c>
      <c r="BB156" s="25">
        <v>63.416343425559027</v>
      </c>
      <c r="BC156" s="25">
        <v>88.782880795782631</v>
      </c>
      <c r="BD156" s="25">
        <v>0</v>
      </c>
      <c r="BE156" s="25">
        <v>48.905881928480639</v>
      </c>
      <c r="BF156" s="25">
        <v>9.3308859652469014</v>
      </c>
      <c r="BG156" s="25">
        <v>1.4901660226239128</v>
      </c>
      <c r="BH156" s="25">
        <v>38.084829940609822</v>
      </c>
      <c r="BI156" s="25">
        <v>0</v>
      </c>
      <c r="BJ156" s="25">
        <v>406.60320140731272</v>
      </c>
      <c r="BK156" s="25">
        <v>567.55152478226546</v>
      </c>
      <c r="BL156" s="25">
        <v>1.3745438202447968</v>
      </c>
      <c r="BM156" s="25">
        <v>0.76293466193458481</v>
      </c>
    </row>
    <row r="157" spans="1:65" x14ac:dyDescent="0.35">
      <c r="A157" s="25" t="s">
        <v>10558</v>
      </c>
      <c r="B157" s="25" t="s">
        <v>10534</v>
      </c>
      <c r="C157" s="25" t="s">
        <v>10535</v>
      </c>
      <c r="D157" s="25" t="s">
        <v>10543</v>
      </c>
      <c r="E157" s="25" t="s">
        <v>10718</v>
      </c>
      <c r="F157" s="25">
        <v>165293</v>
      </c>
      <c r="G157" s="25">
        <v>0.89713268816379099</v>
      </c>
      <c r="H157" s="25">
        <v>160</v>
      </c>
      <c r="I157" s="25">
        <v>522.45824676282609</v>
      </c>
      <c r="J157" s="42">
        <v>0.80369014129009453</v>
      </c>
      <c r="K157" s="25">
        <v>35</v>
      </c>
      <c r="L157" s="25">
        <v>175.39114469669624</v>
      </c>
      <c r="M157" s="25">
        <v>24.653235054128796</v>
      </c>
      <c r="N157" s="25">
        <v>58.682650151476189</v>
      </c>
      <c r="O157" s="25">
        <v>10.938123233659329</v>
      </c>
      <c r="P157" s="25">
        <v>22.721408665462757</v>
      </c>
      <c r="Q157" s="25">
        <v>25.023118252354102</v>
      </c>
      <c r="R157" s="25">
        <v>4.6799413495802256</v>
      </c>
      <c r="S157" s="25">
        <v>9.806707068076328</v>
      </c>
      <c r="T157" s="25">
        <v>10.53646983469755</v>
      </c>
      <c r="U157" s="25">
        <v>0</v>
      </c>
      <c r="V157" s="25">
        <v>0</v>
      </c>
      <c r="W157" s="25">
        <v>1781.5407076836507</v>
      </c>
      <c r="X157" s="25">
        <v>0</v>
      </c>
      <c r="Y157" s="25">
        <v>716.76200301072777</v>
      </c>
      <c r="Z157" s="25">
        <v>0</v>
      </c>
      <c r="AA157" s="25">
        <v>407.55</v>
      </c>
      <c r="AB157" s="25">
        <v>0.71</v>
      </c>
      <c r="AC157" s="25">
        <v>308.50200301072783</v>
      </c>
      <c r="AD157" s="25">
        <v>194.30375624790167</v>
      </c>
      <c r="AE157" s="25">
        <v>20.228826858744661</v>
      </c>
      <c r="AF157" s="25">
        <v>-11.382016147739956</v>
      </c>
      <c r="AG157" s="25">
        <v>-23.355856691926952</v>
      </c>
      <c r="AH157" s="25">
        <v>0</v>
      </c>
      <c r="AI157" s="25">
        <v>-101.46076875000001</v>
      </c>
      <c r="AJ157" s="25">
        <v>0</v>
      </c>
      <c r="AK157" s="25">
        <v>-58.976476466979577</v>
      </c>
      <c r="AL157" s="25">
        <v>0</v>
      </c>
      <c r="AM157" s="25">
        <v>-19.357465049999998</v>
      </c>
      <c r="AN157" s="25">
        <v>0.62982980451230641</v>
      </c>
      <c r="AO157" s="25">
        <v>522.45824676282609</v>
      </c>
      <c r="AP157" s="25">
        <v>0</v>
      </c>
      <c r="AQ157" s="25">
        <v>0</v>
      </c>
      <c r="AR157" s="25">
        <v>0</v>
      </c>
      <c r="AS157" s="25">
        <v>0</v>
      </c>
      <c r="AT157" s="25">
        <v>0</v>
      </c>
      <c r="AU157" s="25">
        <v>369.09278892181686</v>
      </c>
      <c r="AV157" s="25">
        <v>87.506831000438098</v>
      </c>
      <c r="AW157" s="25">
        <v>87.506831000438098</v>
      </c>
      <c r="AX157" s="25">
        <v>0</v>
      </c>
      <c r="AY157" s="25">
        <v>0</v>
      </c>
      <c r="AZ157" s="25">
        <v>230.0603989034411</v>
      </c>
      <c r="BA157" s="25">
        <v>77.861174682099445</v>
      </c>
      <c r="BB157" s="25">
        <v>63.416343425559027</v>
      </c>
      <c r="BC157" s="25">
        <v>88.782880795782631</v>
      </c>
      <c r="BD157" s="25">
        <v>0</v>
      </c>
      <c r="BE157" s="25">
        <v>51.52555901793766</v>
      </c>
      <c r="BF157" s="25">
        <v>6.3820621418979222</v>
      </c>
      <c r="BG157" s="25">
        <v>1.4901660226239128</v>
      </c>
      <c r="BH157" s="25">
        <v>43.653330853415824</v>
      </c>
      <c r="BI157" s="25">
        <v>0</v>
      </c>
      <c r="BJ157" s="25">
        <v>369.09278892181686</v>
      </c>
      <c r="BK157" s="25">
        <v>563.39654516971859</v>
      </c>
      <c r="BL157" s="25">
        <v>1.3610755783144441</v>
      </c>
      <c r="BM157" s="25">
        <v>0.80369014129009453</v>
      </c>
    </row>
    <row r="158" spans="1:65" x14ac:dyDescent="0.35">
      <c r="A158" s="25" t="s">
        <v>10558</v>
      </c>
      <c r="B158" s="25" t="s">
        <v>10534</v>
      </c>
      <c r="C158" s="25" t="s">
        <v>10535</v>
      </c>
      <c r="D158" s="25" t="s">
        <v>10545</v>
      </c>
      <c r="E158" s="25" t="s">
        <v>10719</v>
      </c>
      <c r="F158" s="25">
        <v>165293</v>
      </c>
      <c r="G158" s="25">
        <v>0.89713268816379099</v>
      </c>
      <c r="H158" s="25">
        <v>160</v>
      </c>
      <c r="I158" s="25">
        <v>532.68533014106356</v>
      </c>
      <c r="J158" s="42">
        <v>0.76696076927943657</v>
      </c>
      <c r="K158" s="25">
        <v>35</v>
      </c>
      <c r="L158" s="25">
        <v>175.39114469669624</v>
      </c>
      <c r="M158" s="25">
        <v>24.653235054128796</v>
      </c>
      <c r="N158" s="25">
        <v>58.682650151476189</v>
      </c>
      <c r="O158" s="25">
        <v>10.938123233659329</v>
      </c>
      <c r="P158" s="25">
        <v>22.721408665462757</v>
      </c>
      <c r="Q158" s="25">
        <v>25.023118252354102</v>
      </c>
      <c r="R158" s="25">
        <v>4.6799413495802256</v>
      </c>
      <c r="S158" s="25">
        <v>9.806707068076328</v>
      </c>
      <c r="T158" s="25">
        <v>10.53646983469755</v>
      </c>
      <c r="U158" s="25">
        <v>0</v>
      </c>
      <c r="V158" s="25">
        <v>0</v>
      </c>
      <c r="W158" s="25">
        <v>0</v>
      </c>
      <c r="X158" s="25">
        <v>1781540.7076836508</v>
      </c>
      <c r="Y158" s="25">
        <v>716.76200301072777</v>
      </c>
      <c r="Z158" s="25">
        <v>0</v>
      </c>
      <c r="AA158" s="25">
        <v>407.55</v>
      </c>
      <c r="AB158" s="25">
        <v>0.71</v>
      </c>
      <c r="AC158" s="25">
        <v>308.50200301072783</v>
      </c>
      <c r="AD158" s="25">
        <v>184.07667286966421</v>
      </c>
      <c r="AE158" s="25">
        <v>20.228826858744661</v>
      </c>
      <c r="AF158" s="25">
        <v>0</v>
      </c>
      <c r="AG158" s="25">
        <v>0</v>
      </c>
      <c r="AH158" s="25">
        <v>0</v>
      </c>
      <c r="AI158" s="25">
        <v>-101.46076875000001</v>
      </c>
      <c r="AJ158" s="25">
        <v>0</v>
      </c>
      <c r="AK158" s="25">
        <v>-83.48726592840903</v>
      </c>
      <c r="AL158" s="25">
        <v>0</v>
      </c>
      <c r="AM158" s="25">
        <v>-19.357465049999998</v>
      </c>
      <c r="AN158" s="25">
        <v>0.59667902014646934</v>
      </c>
      <c r="AO158" s="25">
        <v>532.68533014106356</v>
      </c>
      <c r="AP158" s="25">
        <v>0</v>
      </c>
      <c r="AQ158" s="25">
        <v>0</v>
      </c>
      <c r="AR158" s="25">
        <v>0</v>
      </c>
      <c r="AS158" s="25">
        <v>0</v>
      </c>
      <c r="AT158" s="25">
        <v>0</v>
      </c>
      <c r="AU158" s="25">
        <v>367.97408072992437</v>
      </c>
      <c r="AV158" s="25">
        <v>87.506831000438098</v>
      </c>
      <c r="AW158" s="25">
        <v>87.506831000438098</v>
      </c>
      <c r="AX158" s="25">
        <v>0</v>
      </c>
      <c r="AY158" s="25">
        <v>0</v>
      </c>
      <c r="AZ158" s="25">
        <v>230.0603989034411</v>
      </c>
      <c r="BA158" s="25">
        <v>77.861174682099445</v>
      </c>
      <c r="BB158" s="25">
        <v>63.416343425559027</v>
      </c>
      <c r="BC158" s="25">
        <v>88.782880795782631</v>
      </c>
      <c r="BD158" s="25">
        <v>0</v>
      </c>
      <c r="BE158" s="25">
        <v>50.406850826045172</v>
      </c>
      <c r="BF158" s="25">
        <v>5.1565226688264492</v>
      </c>
      <c r="BG158" s="25">
        <v>1.4901660226239128</v>
      </c>
      <c r="BH158" s="25">
        <v>43.760162134594808</v>
      </c>
      <c r="BI158" s="25">
        <v>0</v>
      </c>
      <c r="BJ158" s="25">
        <v>367.97408072992437</v>
      </c>
      <c r="BK158" s="25">
        <v>552.05075359958857</v>
      </c>
      <c r="BL158" s="25">
        <v>1.3242985348612271</v>
      </c>
      <c r="BM158" s="25">
        <v>0.76696076927943657</v>
      </c>
    </row>
    <row r="159" spans="1:65" x14ac:dyDescent="0.35">
      <c r="A159" s="25" t="s">
        <v>10558</v>
      </c>
      <c r="B159" s="25" t="s">
        <v>10534</v>
      </c>
      <c r="C159" s="25" t="s">
        <v>10535</v>
      </c>
      <c r="D159" s="25" t="s">
        <v>10547</v>
      </c>
      <c r="E159" s="25" t="s">
        <v>10720</v>
      </c>
      <c r="F159" s="25">
        <v>165293</v>
      </c>
      <c r="G159" s="25">
        <v>0.89713268816379099</v>
      </c>
      <c r="H159" s="25">
        <v>160</v>
      </c>
      <c r="I159" s="25">
        <v>576.55115389361492</v>
      </c>
      <c r="J159" s="42">
        <v>0.53752993362623669</v>
      </c>
      <c r="K159" s="25">
        <v>35</v>
      </c>
      <c r="L159" s="25">
        <v>129.0161205934358</v>
      </c>
      <c r="M159" s="25">
        <v>21.070057911130583</v>
      </c>
      <c r="N159" s="25">
        <v>58.682650151476189</v>
      </c>
      <c r="O159" s="25">
        <v>8.2460859992854338</v>
      </c>
      <c r="P159" s="25">
        <v>23.682850534882004</v>
      </c>
      <c r="Q159" s="25">
        <v>26.753713617308758</v>
      </c>
      <c r="R159" s="25">
        <v>4.6799413495802256</v>
      </c>
      <c r="S159" s="25">
        <v>11.537302433030975</v>
      </c>
      <c r="T159" s="25">
        <v>10.53646983469755</v>
      </c>
      <c r="U159" s="25">
        <v>0</v>
      </c>
      <c r="V159" s="25">
        <v>0</v>
      </c>
      <c r="W159" s="25">
        <v>0</v>
      </c>
      <c r="X159" s="25">
        <v>0</v>
      </c>
      <c r="Y159" s="25">
        <v>680.11893506200749</v>
      </c>
      <c r="Z159" s="25">
        <v>0</v>
      </c>
      <c r="AA159" s="25">
        <v>407.55</v>
      </c>
      <c r="AB159" s="25">
        <v>0.71</v>
      </c>
      <c r="AC159" s="25">
        <v>271.8589350620075</v>
      </c>
      <c r="AD159" s="25">
        <v>103.56778116839257</v>
      </c>
      <c r="AE159" s="25">
        <v>17.250452631607413</v>
      </c>
      <c r="AF159" s="25">
        <v>0</v>
      </c>
      <c r="AG159" s="25">
        <v>0</v>
      </c>
      <c r="AH159" s="25">
        <v>0</v>
      </c>
      <c r="AI159" s="25">
        <v>-101.46076875000001</v>
      </c>
      <c r="AJ159" s="25">
        <v>0</v>
      </c>
      <c r="AK159" s="25">
        <v>0</v>
      </c>
      <c r="AL159" s="25">
        <v>0</v>
      </c>
      <c r="AM159" s="25">
        <v>-19.357465049999998</v>
      </c>
      <c r="AN159" s="25">
        <v>0.3809614760124404</v>
      </c>
      <c r="AO159" s="25">
        <v>576.55115389361492</v>
      </c>
      <c r="AP159" s="25">
        <v>0</v>
      </c>
      <c r="AQ159" s="25">
        <v>0</v>
      </c>
      <c r="AR159" s="25">
        <v>0</v>
      </c>
      <c r="AS159" s="25">
        <v>0</v>
      </c>
      <c r="AT159" s="25">
        <v>0</v>
      </c>
      <c r="AU159" s="25">
        <v>313.20465737817995</v>
      </c>
      <c r="AV159" s="25">
        <v>84.117870907993833</v>
      </c>
      <c r="AW159" s="25">
        <v>84.117870907993833</v>
      </c>
      <c r="AX159" s="25">
        <v>0</v>
      </c>
      <c r="AY159" s="25">
        <v>0</v>
      </c>
      <c r="AZ159" s="25">
        <v>186.70254851911517</v>
      </c>
      <c r="BA159" s="25">
        <v>77.861174682099445</v>
      </c>
      <c r="BB159" s="25">
        <v>45.350572432089891</v>
      </c>
      <c r="BC159" s="25">
        <v>63.49080140492584</v>
      </c>
      <c r="BD159" s="25">
        <v>0</v>
      </c>
      <c r="BE159" s="25">
        <v>42.384237951070922</v>
      </c>
      <c r="BF159" s="25">
        <v>7.745477457077822</v>
      </c>
      <c r="BG159" s="25">
        <v>1.4901660226239128</v>
      </c>
      <c r="BH159" s="25">
        <v>33.148594471369186</v>
      </c>
      <c r="BI159" s="25">
        <v>0</v>
      </c>
      <c r="BJ159" s="25">
        <v>313.20465737817995</v>
      </c>
      <c r="BK159" s="25">
        <v>416.77243854657252</v>
      </c>
      <c r="BL159" s="25">
        <v>1.1399790976665076</v>
      </c>
      <c r="BM159" s="25">
        <v>0.53752993362623669</v>
      </c>
    </row>
    <row r="160" spans="1:65" x14ac:dyDescent="0.35">
      <c r="A160" s="25" t="s">
        <v>10558</v>
      </c>
      <c r="B160" s="25" t="s">
        <v>10534</v>
      </c>
      <c r="C160" s="25" t="s">
        <v>10535</v>
      </c>
      <c r="D160" s="25" t="s">
        <v>10549</v>
      </c>
      <c r="E160" s="25" t="s">
        <v>10721</v>
      </c>
      <c r="F160" s="25">
        <v>165293</v>
      </c>
      <c r="G160" s="25">
        <v>0.89713268816379099</v>
      </c>
      <c r="H160" s="25">
        <v>160</v>
      </c>
      <c r="I160" s="25">
        <v>612.42687137256303</v>
      </c>
      <c r="J160" s="42">
        <v>0.44988936773995236</v>
      </c>
      <c r="K160" s="25">
        <v>35</v>
      </c>
      <c r="L160" s="25">
        <v>106.51637330252395</v>
      </c>
      <c r="M160" s="25">
        <v>18.193439416431822</v>
      </c>
      <c r="N160" s="25">
        <v>58.682650151476189</v>
      </c>
      <c r="O160" s="25">
        <v>13.150635192320436</v>
      </c>
      <c r="P160" s="25">
        <v>20.528364675989405</v>
      </c>
      <c r="Q160" s="25">
        <v>25.003650283166365</v>
      </c>
      <c r="R160" s="25">
        <v>4.6799413495802256</v>
      </c>
      <c r="S160" s="25">
        <v>0</v>
      </c>
      <c r="T160" s="25">
        <v>20.323708933586126</v>
      </c>
      <c r="U160" s="25">
        <v>0</v>
      </c>
      <c r="V160" s="25">
        <v>0</v>
      </c>
      <c r="W160" s="25">
        <v>0</v>
      </c>
      <c r="X160" s="25">
        <v>0</v>
      </c>
      <c r="Y160" s="25">
        <v>739.16986027933831</v>
      </c>
      <c r="Z160" s="25">
        <v>0</v>
      </c>
      <c r="AA160" s="25">
        <v>407.55</v>
      </c>
      <c r="AB160" s="25">
        <v>0.71</v>
      </c>
      <c r="AC160" s="25">
        <v>330.90986027933826</v>
      </c>
      <c r="AD160" s="25">
        <v>126.74298890677528</v>
      </c>
      <c r="AE160" s="25">
        <v>12.056233000724813</v>
      </c>
      <c r="AF160" s="25">
        <v>0</v>
      </c>
      <c r="AG160" s="25">
        <v>0</v>
      </c>
      <c r="AH160" s="25">
        <v>0</v>
      </c>
      <c r="AI160" s="25">
        <v>-101.46076875000001</v>
      </c>
      <c r="AJ160" s="25">
        <v>0</v>
      </c>
      <c r="AK160" s="25">
        <v>0</v>
      </c>
      <c r="AL160" s="25">
        <v>0</v>
      </c>
      <c r="AM160" s="25">
        <v>-37.338453157499998</v>
      </c>
      <c r="AN160" s="25">
        <v>0.38301363640172259</v>
      </c>
      <c r="AO160" s="25">
        <v>612.42687137256303</v>
      </c>
      <c r="AP160" s="25">
        <v>0</v>
      </c>
      <c r="AQ160" s="25">
        <v>0</v>
      </c>
      <c r="AR160" s="25">
        <v>0</v>
      </c>
      <c r="AS160" s="25">
        <v>0</v>
      </c>
      <c r="AT160" s="25">
        <v>0</v>
      </c>
      <c r="AU160" s="25">
        <v>314.6912093213225</v>
      </c>
      <c r="AV160" s="25">
        <v>95.671635119445895</v>
      </c>
      <c r="AW160" s="25">
        <v>95.671635119445895</v>
      </c>
      <c r="AX160" s="25">
        <v>0</v>
      </c>
      <c r="AY160" s="25">
        <v>0</v>
      </c>
      <c r="AZ160" s="25">
        <v>167.89418367593041</v>
      </c>
      <c r="BA160" s="25">
        <v>77.861174682099445</v>
      </c>
      <c r="BB160" s="25">
        <v>37.513753747429568</v>
      </c>
      <c r="BC160" s="25">
        <v>52.519255246401393</v>
      </c>
      <c r="BD160" s="25">
        <v>0</v>
      </c>
      <c r="BE160" s="25">
        <v>51.125390525946187</v>
      </c>
      <c r="BF160" s="25">
        <v>9.6989815119657479</v>
      </c>
      <c r="BG160" s="25">
        <v>1.4901660226239128</v>
      </c>
      <c r="BH160" s="25">
        <v>39.936242991356522</v>
      </c>
      <c r="BI160" s="25">
        <v>0</v>
      </c>
      <c r="BJ160" s="25">
        <v>314.6912093213225</v>
      </c>
      <c r="BK160" s="25">
        <v>441.43419822809778</v>
      </c>
      <c r="BL160" s="25">
        <v>0.8326265579278147</v>
      </c>
      <c r="BM160" s="25">
        <v>0.44988936773995236</v>
      </c>
    </row>
    <row r="161" spans="1:65" x14ac:dyDescent="0.35">
      <c r="A161" s="25" t="s">
        <v>10558</v>
      </c>
      <c r="B161" s="25" t="s">
        <v>10534</v>
      </c>
      <c r="C161" s="25" t="s">
        <v>10535</v>
      </c>
      <c r="D161" s="25" t="s">
        <v>10551</v>
      </c>
      <c r="E161" s="25" t="s">
        <v>10722</v>
      </c>
      <c r="F161" s="25">
        <v>165293</v>
      </c>
      <c r="G161" s="25">
        <v>0.89713268816379099</v>
      </c>
      <c r="H161" s="25">
        <v>160</v>
      </c>
      <c r="I161" s="25">
        <v>642.79041252500485</v>
      </c>
      <c r="J161" s="42">
        <v>0.98899068397850198</v>
      </c>
      <c r="K161" s="25">
        <v>35</v>
      </c>
      <c r="L161" s="25">
        <v>101.96520487443425</v>
      </c>
      <c r="M161" s="25">
        <v>17.560331418220866</v>
      </c>
      <c r="N161" s="25">
        <v>58.682650151476189</v>
      </c>
      <c r="O161" s="25">
        <v>42.885266279843485</v>
      </c>
      <c r="P161" s="25">
        <v>10.800541760379193</v>
      </c>
      <c r="Q161" s="25">
        <v>4.996842111253522</v>
      </c>
      <c r="R161" s="25">
        <v>4.996842111253522</v>
      </c>
      <c r="S161" s="25">
        <v>0</v>
      </c>
      <c r="T161" s="25">
        <v>0</v>
      </c>
      <c r="U161" s="25">
        <v>37208.84424386669</v>
      </c>
      <c r="V161" s="25">
        <v>0</v>
      </c>
      <c r="W161" s="25">
        <v>0</v>
      </c>
      <c r="X161" s="25">
        <v>0</v>
      </c>
      <c r="Y161" s="25">
        <v>1027.6272808762942</v>
      </c>
      <c r="Z161" s="25">
        <v>0</v>
      </c>
      <c r="AA161" s="25">
        <v>407.55</v>
      </c>
      <c r="AB161" s="25">
        <v>0.71</v>
      </c>
      <c r="AC161" s="25">
        <v>619.3672808762941</v>
      </c>
      <c r="AD161" s="25">
        <v>384.83686835128935</v>
      </c>
      <c r="AE161" s="25">
        <v>-12.118282107639555</v>
      </c>
      <c r="AF161" s="25">
        <v>0</v>
      </c>
      <c r="AG161" s="25">
        <v>0</v>
      </c>
      <c r="AH161" s="25">
        <v>-212.06490944049895</v>
      </c>
      <c r="AI161" s="25">
        <v>-123.00035822944255</v>
      </c>
      <c r="AJ161" s="25">
        <v>-37.653318573708347</v>
      </c>
      <c r="AK161" s="25">
        <v>0</v>
      </c>
      <c r="AL161" s="25">
        <v>0</v>
      </c>
      <c r="AM161" s="25">
        <v>0</v>
      </c>
      <c r="AN161" s="25">
        <v>0.62133871167171428</v>
      </c>
      <c r="AO161" s="25">
        <v>642.79041252500485</v>
      </c>
      <c r="AP161" s="25">
        <v>224.1831915481385</v>
      </c>
      <c r="AQ161" s="25">
        <v>12.118282107639555</v>
      </c>
      <c r="AR161" s="25">
        <v>0</v>
      </c>
      <c r="AS161" s="25">
        <v>0</v>
      </c>
      <c r="AT161" s="25">
        <v>212.06490944049895</v>
      </c>
      <c r="AU161" s="25">
        <v>481.0609507147941</v>
      </c>
      <c r="AV161" s="25">
        <v>138.65985623148902</v>
      </c>
      <c r="AW161" s="25">
        <v>138.65985623148902</v>
      </c>
      <c r="AX161" s="25">
        <v>0</v>
      </c>
      <c r="AY161" s="25">
        <v>0</v>
      </c>
      <c r="AZ161" s="25">
        <v>171.37206995858566</v>
      </c>
      <c r="BA161" s="25">
        <v>83.718984207234897</v>
      </c>
      <c r="BB161" s="25">
        <v>36.52211906306281</v>
      </c>
      <c r="BC161" s="25">
        <v>51.130966688287927</v>
      </c>
      <c r="BD161" s="25">
        <v>0</v>
      </c>
      <c r="BE161" s="25">
        <v>171.02902452471943</v>
      </c>
      <c r="BF161" s="25">
        <v>21.541017675644248</v>
      </c>
      <c r="BG161" s="25">
        <v>1.6022772097078448</v>
      </c>
      <c r="BH161" s="25">
        <v>147.88572963936736</v>
      </c>
      <c r="BI161" s="25">
        <v>0</v>
      </c>
      <c r="BJ161" s="25">
        <v>705.24414226293266</v>
      </c>
      <c r="BK161" s="25">
        <v>1090.0810106142221</v>
      </c>
      <c r="BL161" s="25">
        <v>1.0263921737010495</v>
      </c>
      <c r="BM161" s="25">
        <v>0.98899068397850198</v>
      </c>
    </row>
    <row r="162" spans="1:65" x14ac:dyDescent="0.35">
      <c r="A162" s="25" t="s">
        <v>10558</v>
      </c>
      <c r="B162" s="25" t="s">
        <v>10534</v>
      </c>
      <c r="C162" s="25" t="s">
        <v>10535</v>
      </c>
      <c r="D162" s="25" t="s">
        <v>10553</v>
      </c>
      <c r="E162" s="25" t="s">
        <v>10723</v>
      </c>
      <c r="F162" s="25">
        <v>165293</v>
      </c>
      <c r="G162" s="25">
        <v>0.89713268816379099</v>
      </c>
      <c r="H162" s="25">
        <v>160</v>
      </c>
      <c r="I162" s="25">
        <v>1596.5999763521472</v>
      </c>
      <c r="J162" s="42">
        <v>4.3375469784046598E-2</v>
      </c>
      <c r="K162" s="25">
        <v>35</v>
      </c>
      <c r="L162" s="25">
        <v>155.46661404801438</v>
      </c>
      <c r="M162" s="25">
        <v>28.774118673695547</v>
      </c>
      <c r="N162" s="25">
        <v>58.682650151476189</v>
      </c>
      <c r="O162" s="25">
        <v>42.885266279843485</v>
      </c>
      <c r="P162" s="25">
        <v>10.800541760379193</v>
      </c>
      <c r="Q162" s="25">
        <v>4.996842111253522</v>
      </c>
      <c r="R162" s="25">
        <v>4.996842111253522</v>
      </c>
      <c r="S162" s="25">
        <v>0</v>
      </c>
      <c r="T162" s="25">
        <v>0</v>
      </c>
      <c r="U162" s="25">
        <v>37208.84424386669</v>
      </c>
      <c r="V162" s="25">
        <v>0</v>
      </c>
      <c r="W162" s="25">
        <v>0</v>
      </c>
      <c r="X162" s="25">
        <v>0</v>
      </c>
      <c r="Y162" s="25">
        <v>1934.2678726602992</v>
      </c>
      <c r="Z162" s="25">
        <v>0</v>
      </c>
      <c r="AA162" s="25">
        <v>407.55</v>
      </c>
      <c r="AB162" s="25">
        <v>0.71</v>
      </c>
      <c r="AC162" s="25">
        <v>1526.0078726602992</v>
      </c>
      <c r="AD162" s="25">
        <v>337.66789630815197</v>
      </c>
      <c r="AE162" s="25">
        <v>-34.3324668835713</v>
      </c>
      <c r="AF162" s="25">
        <v>0</v>
      </c>
      <c r="AG162" s="25">
        <v>0</v>
      </c>
      <c r="AH162" s="25">
        <v>-176.6350166013481</v>
      </c>
      <c r="AI162" s="25">
        <v>-123.00035822944255</v>
      </c>
      <c r="AJ162" s="25">
        <v>-3.7000545937900329</v>
      </c>
      <c r="AK162" s="25">
        <v>0</v>
      </c>
      <c r="AL162" s="25">
        <v>0</v>
      </c>
      <c r="AM162" s="25">
        <v>0</v>
      </c>
      <c r="AN162" s="25">
        <v>0.22127533046044734</v>
      </c>
      <c r="AO162" s="25">
        <v>1596.5999763521472</v>
      </c>
      <c r="AP162" s="25">
        <v>210.9674834849194</v>
      </c>
      <c r="AQ162" s="25">
        <v>34.3324668835713</v>
      </c>
      <c r="AR162" s="25">
        <v>0</v>
      </c>
      <c r="AS162" s="25">
        <v>0</v>
      </c>
      <c r="AT162" s="25">
        <v>176.6350166013481</v>
      </c>
      <c r="AU162" s="25">
        <v>881.62576689869979</v>
      </c>
      <c r="AV162" s="25">
        <v>138.65985623148902</v>
      </c>
      <c r="AW162" s="25">
        <v>138.65985623148902</v>
      </c>
      <c r="AX162" s="25">
        <v>0</v>
      </c>
      <c r="AY162" s="25">
        <v>0</v>
      </c>
      <c r="AZ162" s="25">
        <v>274.48660765447522</v>
      </c>
      <c r="BA162" s="25">
        <v>83.718984207234897</v>
      </c>
      <c r="BB162" s="25">
        <v>79.486509769683479</v>
      </c>
      <c r="BC162" s="25">
        <v>111.28111367755686</v>
      </c>
      <c r="BD162" s="25">
        <v>0</v>
      </c>
      <c r="BE162" s="25">
        <v>468.47930301273556</v>
      </c>
      <c r="BF162" s="25">
        <v>65.801663590655721</v>
      </c>
      <c r="BG162" s="25">
        <v>1.6022772097078448</v>
      </c>
      <c r="BH162" s="25">
        <v>401.075362212372</v>
      </c>
      <c r="BI162" s="25">
        <v>0</v>
      </c>
      <c r="BJ162" s="25">
        <v>1092.5932503836193</v>
      </c>
      <c r="BK162" s="25">
        <v>1430.2611466917713</v>
      </c>
      <c r="BL162" s="25">
        <v>4.5381990009489531E-2</v>
      </c>
      <c r="BM162" s="25">
        <v>4.3375469784046598E-2</v>
      </c>
    </row>
    <row r="163" spans="1:65" x14ac:dyDescent="0.35">
      <c r="A163" s="25" t="s">
        <v>10558</v>
      </c>
      <c r="B163" s="25" t="s">
        <v>10534</v>
      </c>
      <c r="C163" s="25" t="s">
        <v>10696</v>
      </c>
      <c r="D163" s="25" t="s">
        <v>9782</v>
      </c>
      <c r="E163" s="25" t="s">
        <v>10724</v>
      </c>
      <c r="F163" s="25">
        <v>165293</v>
      </c>
      <c r="G163" s="25">
        <v>0.89713268816379099</v>
      </c>
      <c r="H163" s="25">
        <v>160</v>
      </c>
      <c r="I163" s="68">
        <v>522.45824676282609</v>
      </c>
      <c r="J163" s="43">
        <v>0.80369014129009453</v>
      </c>
      <c r="K163" s="25">
        <v>35</v>
      </c>
      <c r="L163" s="25">
        <v>175.39114469669624</v>
      </c>
      <c r="M163" s="25">
        <v>24.653235054128796</v>
      </c>
      <c r="N163" s="25">
        <v>58.682650151476189</v>
      </c>
      <c r="O163" s="25">
        <v>10.938123233659329</v>
      </c>
      <c r="P163" s="25">
        <v>22.721408665462757</v>
      </c>
      <c r="Q163" s="25">
        <v>25.023118252354102</v>
      </c>
      <c r="R163" s="25">
        <v>4.6799413495802256</v>
      </c>
      <c r="S163" s="25">
        <v>9.806707068076328</v>
      </c>
      <c r="T163" s="25">
        <v>10.53646983469755</v>
      </c>
      <c r="U163" s="25">
        <v>0</v>
      </c>
      <c r="V163" s="25">
        <v>0</v>
      </c>
      <c r="W163" s="25">
        <v>1781.5407076836507</v>
      </c>
      <c r="X163" s="25">
        <v>0</v>
      </c>
      <c r="Y163" s="25">
        <v>716.76200301072777</v>
      </c>
      <c r="Z163" s="25">
        <v>0</v>
      </c>
      <c r="AA163" s="25">
        <v>407.55</v>
      </c>
      <c r="AB163" s="25">
        <v>0.71</v>
      </c>
      <c r="AC163" s="25">
        <v>308.50200301072783</v>
      </c>
      <c r="AD163" s="25">
        <v>194.30375624790167</v>
      </c>
      <c r="AE163" s="25">
        <v>20.228826858744661</v>
      </c>
      <c r="AF163" s="25">
        <v>-11.382016147739956</v>
      </c>
      <c r="AG163" s="25">
        <v>-23.355856691926952</v>
      </c>
      <c r="AH163" s="25">
        <v>0</v>
      </c>
      <c r="AI163" s="25">
        <v>-101.46076875000001</v>
      </c>
      <c r="AJ163" s="25">
        <v>0</v>
      </c>
      <c r="AK163" s="25">
        <v>-58.976476466979577</v>
      </c>
      <c r="AL163" s="25">
        <v>0</v>
      </c>
      <c r="AM163" s="25">
        <v>-19.357465049999998</v>
      </c>
      <c r="AN163" s="25">
        <v>0.62982980451230641</v>
      </c>
      <c r="AO163" s="25">
        <v>522.45824676282609</v>
      </c>
      <c r="AP163" s="25">
        <v>0</v>
      </c>
      <c r="AQ163" s="25">
        <v>0</v>
      </c>
      <c r="AR163" s="25">
        <v>0</v>
      </c>
      <c r="AS163" s="25">
        <v>0</v>
      </c>
      <c r="AT163" s="25">
        <v>0</v>
      </c>
      <c r="AU163" s="25">
        <v>369.09278892181686</v>
      </c>
      <c r="AV163" s="25">
        <v>87.506831000438098</v>
      </c>
      <c r="AW163" s="25">
        <v>87.506831000438098</v>
      </c>
      <c r="AX163" s="25">
        <v>0</v>
      </c>
      <c r="AY163" s="25">
        <v>0</v>
      </c>
      <c r="AZ163" s="25">
        <v>230.0603989034411</v>
      </c>
      <c r="BA163" s="25">
        <v>77.861174682099445</v>
      </c>
      <c r="BB163" s="25">
        <v>63.416343425559027</v>
      </c>
      <c r="BC163" s="25">
        <v>88.782880795782631</v>
      </c>
      <c r="BD163" s="25">
        <v>0</v>
      </c>
      <c r="BE163" s="25">
        <v>51.52555901793766</v>
      </c>
      <c r="BF163" s="25">
        <v>6.3820621418979222</v>
      </c>
      <c r="BG163" s="25">
        <v>1.4901660226239128</v>
      </c>
      <c r="BH163" s="25">
        <v>43.653330853415824</v>
      </c>
      <c r="BI163" s="25">
        <v>0</v>
      </c>
      <c r="BJ163" s="25">
        <v>369.09278892181686</v>
      </c>
      <c r="BK163" s="25">
        <v>563.39654516971859</v>
      </c>
      <c r="BL163" s="25">
        <v>1.3610755783144441</v>
      </c>
      <c r="BM163" s="25">
        <v>0.80369014129009453</v>
      </c>
    </row>
    <row r="164" spans="1:65" x14ac:dyDescent="0.35">
      <c r="A164" s="25" t="s">
        <v>10558</v>
      </c>
      <c r="B164" s="25" t="s">
        <v>10534</v>
      </c>
      <c r="C164" s="25" t="s">
        <v>10536</v>
      </c>
      <c r="D164" s="25" t="s">
        <v>10541</v>
      </c>
      <c r="E164" s="25" t="s">
        <v>10725</v>
      </c>
      <c r="F164" s="25">
        <v>380159</v>
      </c>
      <c r="G164" s="25">
        <v>0.89711388605351761</v>
      </c>
      <c r="H164" s="25">
        <v>160</v>
      </c>
      <c r="I164" s="25">
        <v>429.93018526040709</v>
      </c>
      <c r="J164" s="42">
        <v>0.77569049279556246</v>
      </c>
      <c r="K164" s="25">
        <v>35</v>
      </c>
      <c r="L164" s="25">
        <v>269.2532539833395</v>
      </c>
      <c r="M164" s="25">
        <v>33.735171226563416</v>
      </c>
      <c r="N164" s="25">
        <v>134.96197692780706</v>
      </c>
      <c r="O164" s="25">
        <v>25.156170208470122</v>
      </c>
      <c r="P164" s="25">
        <v>52.256096549148779</v>
      </c>
      <c r="Q164" s="25">
        <v>57.549710170188156</v>
      </c>
      <c r="R164" s="25">
        <v>10.763217659992613</v>
      </c>
      <c r="S164" s="25">
        <v>22.554069552807775</v>
      </c>
      <c r="T164" s="25">
        <v>24.232422957387762</v>
      </c>
      <c r="U164" s="25">
        <v>0</v>
      </c>
      <c r="V164" s="25">
        <v>16389.188645414411</v>
      </c>
      <c r="W164" s="25">
        <v>0</v>
      </c>
      <c r="X164" s="25">
        <v>0</v>
      </c>
      <c r="Y164" s="25">
        <v>590.91506895248403</v>
      </c>
      <c r="Z164" s="25">
        <v>0</v>
      </c>
      <c r="AA164" s="25">
        <v>282.36</v>
      </c>
      <c r="AB164" s="25">
        <v>0.71</v>
      </c>
      <c r="AC164" s="25">
        <v>307.84506895248404</v>
      </c>
      <c r="AD164" s="25">
        <v>160.98488369207695</v>
      </c>
      <c r="AE164" s="25">
        <v>-17.413286238639991</v>
      </c>
      <c r="AF164" s="25">
        <v>0</v>
      </c>
      <c r="AG164" s="25">
        <v>0</v>
      </c>
      <c r="AH164" s="25">
        <v>-22.753363653436992</v>
      </c>
      <c r="AI164" s="25">
        <v>-101.46076874999999</v>
      </c>
      <c r="AJ164" s="25">
        <v>0</v>
      </c>
      <c r="AK164" s="25">
        <v>0</v>
      </c>
      <c r="AL164" s="25">
        <v>0</v>
      </c>
      <c r="AM164" s="25">
        <v>-19.357465049999998</v>
      </c>
      <c r="AN164" s="25">
        <v>0.52294124521749286</v>
      </c>
      <c r="AO164" s="25">
        <v>429.93018526040709</v>
      </c>
      <c r="AP164" s="25">
        <v>40.166649892076983</v>
      </c>
      <c r="AQ164" s="25">
        <v>17.413286238639991</v>
      </c>
      <c r="AR164" s="25">
        <v>0</v>
      </c>
      <c r="AS164" s="25">
        <v>0</v>
      </c>
      <c r="AT164" s="25">
        <v>22.753363653436992</v>
      </c>
      <c r="AU164" s="25">
        <v>275.18629264066277</v>
      </c>
      <c r="AV164" s="25">
        <v>68.033314131958448</v>
      </c>
      <c r="AW164" s="25">
        <v>68.033314131958448</v>
      </c>
      <c r="AX164" s="25">
        <v>0</v>
      </c>
      <c r="AY164" s="25">
        <v>0</v>
      </c>
      <c r="AZ164" s="25">
        <v>159.4689381615882</v>
      </c>
      <c r="BA164" s="25">
        <v>77.861174682099417</v>
      </c>
      <c r="BB164" s="25">
        <v>34.00323478312032</v>
      </c>
      <c r="BC164" s="25">
        <v>47.604528696368448</v>
      </c>
      <c r="BD164" s="25">
        <v>0</v>
      </c>
      <c r="BE164" s="25">
        <v>47.684040347116124</v>
      </c>
      <c r="BF164" s="25">
        <v>8.0515981503323193</v>
      </c>
      <c r="BG164" s="25">
        <v>1.4901660226239122</v>
      </c>
      <c r="BH164" s="25">
        <v>38.142276174159889</v>
      </c>
      <c r="BI164" s="25">
        <v>0</v>
      </c>
      <c r="BJ164" s="25">
        <v>315.35294253273975</v>
      </c>
      <c r="BK164" s="25">
        <v>476.33782622481669</v>
      </c>
      <c r="BL164" s="25">
        <v>1.0833136239833918</v>
      </c>
      <c r="BM164" s="25">
        <v>0.77569049279556246</v>
      </c>
    </row>
    <row r="165" spans="1:65" x14ac:dyDescent="0.35">
      <c r="A165" s="25" t="s">
        <v>10558</v>
      </c>
      <c r="B165" s="25" t="s">
        <v>10534</v>
      </c>
      <c r="C165" s="25" t="s">
        <v>10536</v>
      </c>
      <c r="D165" s="25" t="s">
        <v>10543</v>
      </c>
      <c r="E165" s="25" t="s">
        <v>10726</v>
      </c>
      <c r="F165" s="25">
        <v>380159</v>
      </c>
      <c r="G165" s="25">
        <v>0.89711388605351761</v>
      </c>
      <c r="H165" s="25">
        <v>160</v>
      </c>
      <c r="I165" s="25">
        <v>398.2948802944631</v>
      </c>
      <c r="J165" s="42">
        <v>0.82109403097020583</v>
      </c>
      <c r="K165" s="25">
        <v>35</v>
      </c>
      <c r="L165" s="25">
        <v>269.2532539833395</v>
      </c>
      <c r="M165" s="25">
        <v>33.735171226563416</v>
      </c>
      <c r="N165" s="25">
        <v>134.96197692780706</v>
      </c>
      <c r="O165" s="25">
        <v>25.156170208470122</v>
      </c>
      <c r="P165" s="25">
        <v>52.256096549148779</v>
      </c>
      <c r="Q165" s="25">
        <v>57.549710170188156</v>
      </c>
      <c r="R165" s="25">
        <v>10.763217659992613</v>
      </c>
      <c r="S165" s="25">
        <v>22.554069552807775</v>
      </c>
      <c r="T165" s="25">
        <v>24.232422957387762</v>
      </c>
      <c r="U165" s="25">
        <v>0</v>
      </c>
      <c r="V165" s="25">
        <v>0</v>
      </c>
      <c r="W165" s="25">
        <v>4097.2971613536029</v>
      </c>
      <c r="X165" s="25">
        <v>0</v>
      </c>
      <c r="Y165" s="25">
        <v>590.91506895248403</v>
      </c>
      <c r="Z165" s="25">
        <v>0</v>
      </c>
      <c r="AA165" s="25">
        <v>282.36</v>
      </c>
      <c r="AB165" s="25">
        <v>0.71</v>
      </c>
      <c r="AC165" s="25">
        <v>307.84506895248404</v>
      </c>
      <c r="AD165" s="25">
        <v>192.62018865802094</v>
      </c>
      <c r="AE165" s="25">
        <v>19.571892800500837</v>
      </c>
      <c r="AF165" s="25">
        <v>-4.949000354177973</v>
      </c>
      <c r="AG165" s="25">
        <v>-10.155331141700055</v>
      </c>
      <c r="AH165" s="25">
        <v>0</v>
      </c>
      <c r="AI165" s="25">
        <v>-101.46076874999999</v>
      </c>
      <c r="AJ165" s="25">
        <v>0</v>
      </c>
      <c r="AK165" s="25">
        <v>-76.269516162643811</v>
      </c>
      <c r="AL165" s="25">
        <v>0</v>
      </c>
      <c r="AM165" s="25">
        <v>-19.357465049999998</v>
      </c>
      <c r="AN165" s="25">
        <v>0.62570496683106502</v>
      </c>
      <c r="AO165" s="25">
        <v>398.2948802944631</v>
      </c>
      <c r="AP165" s="25">
        <v>0</v>
      </c>
      <c r="AQ165" s="25">
        <v>0</v>
      </c>
      <c r="AR165" s="25">
        <v>0</v>
      </c>
      <c r="AS165" s="25">
        <v>0</v>
      </c>
      <c r="AT165" s="25">
        <v>0</v>
      </c>
      <c r="AU165" s="25">
        <v>277.26242907023948</v>
      </c>
      <c r="AV165" s="25">
        <v>68.033314131958448</v>
      </c>
      <c r="AW165" s="25">
        <v>68.033314131958448</v>
      </c>
      <c r="AX165" s="25">
        <v>0</v>
      </c>
      <c r="AY165" s="25">
        <v>0</v>
      </c>
      <c r="AZ165" s="25">
        <v>159.4689381615882</v>
      </c>
      <c r="BA165" s="25">
        <v>77.861174682099417</v>
      </c>
      <c r="BB165" s="25">
        <v>34.00323478312032</v>
      </c>
      <c r="BC165" s="25">
        <v>47.604528696368448</v>
      </c>
      <c r="BD165" s="25">
        <v>0</v>
      </c>
      <c r="BE165" s="25">
        <v>49.760176776692816</v>
      </c>
      <c r="BF165" s="25">
        <v>4.2381223422001284</v>
      </c>
      <c r="BG165" s="25">
        <v>1.4901660226239122</v>
      </c>
      <c r="BH165" s="25">
        <v>44.031888411868778</v>
      </c>
      <c r="BI165" s="25">
        <v>0</v>
      </c>
      <c r="BJ165" s="25">
        <v>277.26242907023948</v>
      </c>
      <c r="BK165" s="25">
        <v>469.88261772826041</v>
      </c>
      <c r="BL165" s="25">
        <v>1.0623446069433538</v>
      </c>
      <c r="BM165" s="25">
        <v>0.82109403097020583</v>
      </c>
    </row>
    <row r="166" spans="1:65" x14ac:dyDescent="0.35">
      <c r="A166" s="25" t="s">
        <v>10558</v>
      </c>
      <c r="B166" s="25" t="s">
        <v>10534</v>
      </c>
      <c r="C166" s="25" t="s">
        <v>10536</v>
      </c>
      <c r="D166" s="25" t="s">
        <v>10545</v>
      </c>
      <c r="E166" s="25" t="s">
        <v>10727</v>
      </c>
      <c r="F166" s="25">
        <v>380159</v>
      </c>
      <c r="G166" s="25">
        <v>0.89711388605351761</v>
      </c>
      <c r="H166" s="25">
        <v>160</v>
      </c>
      <c r="I166" s="25">
        <v>402.74170576054308</v>
      </c>
      <c r="J166" s="42">
        <v>0.79977885224747014</v>
      </c>
      <c r="K166" s="25">
        <v>35</v>
      </c>
      <c r="L166" s="25">
        <v>269.2532539833395</v>
      </c>
      <c r="M166" s="25">
        <v>33.735171226563416</v>
      </c>
      <c r="N166" s="25">
        <v>134.96197692780706</v>
      </c>
      <c r="O166" s="25">
        <v>25.156170208470122</v>
      </c>
      <c r="P166" s="25">
        <v>52.256096549148779</v>
      </c>
      <c r="Q166" s="25">
        <v>57.549710170188156</v>
      </c>
      <c r="R166" s="25">
        <v>10.763217659992613</v>
      </c>
      <c r="S166" s="25">
        <v>22.554069552807775</v>
      </c>
      <c r="T166" s="25">
        <v>24.232422957387762</v>
      </c>
      <c r="U166" s="25">
        <v>0</v>
      </c>
      <c r="V166" s="25">
        <v>0</v>
      </c>
      <c r="W166" s="25">
        <v>0</v>
      </c>
      <c r="X166" s="25">
        <v>4097297.161353603</v>
      </c>
      <c r="Y166" s="25">
        <v>590.91506895248403</v>
      </c>
      <c r="Z166" s="25">
        <v>0</v>
      </c>
      <c r="AA166" s="25">
        <v>282.36</v>
      </c>
      <c r="AB166" s="25">
        <v>0.71</v>
      </c>
      <c r="AC166" s="25">
        <v>307.84506895248404</v>
      </c>
      <c r="AD166" s="25">
        <v>188.17336319194095</v>
      </c>
      <c r="AE166" s="25">
        <v>19.571892800500837</v>
      </c>
      <c r="AF166" s="25">
        <v>0</v>
      </c>
      <c r="AG166" s="25">
        <v>0</v>
      </c>
      <c r="AH166" s="25">
        <v>0</v>
      </c>
      <c r="AI166" s="25">
        <v>-101.46076874999999</v>
      </c>
      <c r="AJ166" s="25">
        <v>0</v>
      </c>
      <c r="AK166" s="25">
        <v>-86.927022192441754</v>
      </c>
      <c r="AL166" s="25">
        <v>0</v>
      </c>
      <c r="AM166" s="25">
        <v>-19.357465049999998</v>
      </c>
      <c r="AN166" s="25">
        <v>0.61125995564017155</v>
      </c>
      <c r="AO166" s="25">
        <v>402.74170576054308</v>
      </c>
      <c r="AP166" s="25">
        <v>0</v>
      </c>
      <c r="AQ166" s="25">
        <v>0</v>
      </c>
      <c r="AR166" s="25">
        <v>0</v>
      </c>
      <c r="AS166" s="25">
        <v>0</v>
      </c>
      <c r="AT166" s="25">
        <v>0</v>
      </c>
      <c r="AU166" s="25">
        <v>276.77600494589859</v>
      </c>
      <c r="AV166" s="25">
        <v>68.033314131958448</v>
      </c>
      <c r="AW166" s="25">
        <v>68.033314131958448</v>
      </c>
      <c r="AX166" s="25">
        <v>0</v>
      </c>
      <c r="AY166" s="25">
        <v>0</v>
      </c>
      <c r="AZ166" s="25">
        <v>159.4689381615882</v>
      </c>
      <c r="BA166" s="25">
        <v>77.861174682099417</v>
      </c>
      <c r="BB166" s="25">
        <v>34.00323478312032</v>
      </c>
      <c r="BC166" s="25">
        <v>47.604528696368448</v>
      </c>
      <c r="BD166" s="25">
        <v>0</v>
      </c>
      <c r="BE166" s="25">
        <v>49.273752652351973</v>
      </c>
      <c r="BF166" s="25">
        <v>3.7052470407102316</v>
      </c>
      <c r="BG166" s="25">
        <v>1.4901660226239122</v>
      </c>
      <c r="BH166" s="25">
        <v>44.07833958901783</v>
      </c>
      <c r="BI166" s="25">
        <v>0</v>
      </c>
      <c r="BJ166" s="25">
        <v>276.77600494589859</v>
      </c>
      <c r="BK166" s="25">
        <v>464.94936813783954</v>
      </c>
      <c r="BL166" s="25">
        <v>1.0463195018240568</v>
      </c>
      <c r="BM166" s="25">
        <v>0.79977885224747014</v>
      </c>
    </row>
    <row r="167" spans="1:65" x14ac:dyDescent="0.35">
      <c r="A167" s="25" t="s">
        <v>10558</v>
      </c>
      <c r="B167" s="25" t="s">
        <v>10534</v>
      </c>
      <c r="C167" s="25" t="s">
        <v>10536</v>
      </c>
      <c r="D167" s="25" t="s">
        <v>10547</v>
      </c>
      <c r="E167" s="25" t="s">
        <v>10728</v>
      </c>
      <c r="F167" s="25">
        <v>380159</v>
      </c>
      <c r="G167" s="25">
        <v>0.89711388605351761</v>
      </c>
      <c r="H167" s="25">
        <v>160</v>
      </c>
      <c r="I167" s="25">
        <v>449.94277354058846</v>
      </c>
      <c r="J167" s="42">
        <v>0.53185755318179473</v>
      </c>
      <c r="K167" s="25">
        <v>35</v>
      </c>
      <c r="L167" s="25">
        <v>195.52452282112461</v>
      </c>
      <c r="M167" s="25">
        <v>28.412910687620474</v>
      </c>
      <c r="N167" s="25">
        <v>134.96197692780706</v>
      </c>
      <c r="O167" s="25">
        <v>18.964856997895446</v>
      </c>
      <c r="P167" s="25">
        <v>54.46727983863974</v>
      </c>
      <c r="Q167" s="25">
        <v>61.529840091271872</v>
      </c>
      <c r="R167" s="25">
        <v>10.763217659992613</v>
      </c>
      <c r="S167" s="25">
        <v>26.534199473891501</v>
      </c>
      <c r="T167" s="25">
        <v>24.232422957387762</v>
      </c>
      <c r="U167" s="25">
        <v>0</v>
      </c>
      <c r="V167" s="25">
        <v>0</v>
      </c>
      <c r="W167" s="25">
        <v>0</v>
      </c>
      <c r="X167" s="25">
        <v>0</v>
      </c>
      <c r="Y167" s="25">
        <v>554.21974488549426</v>
      </c>
      <c r="Z167" s="25">
        <v>0</v>
      </c>
      <c r="AA167" s="25">
        <v>282.36</v>
      </c>
      <c r="AB167" s="25">
        <v>0.71</v>
      </c>
      <c r="AC167" s="25">
        <v>271.14974488549427</v>
      </c>
      <c r="AD167" s="25">
        <v>104.2769713449058</v>
      </c>
      <c r="AE167" s="25">
        <v>16.541262455094191</v>
      </c>
      <c r="AF167" s="25">
        <v>0</v>
      </c>
      <c r="AG167" s="25">
        <v>0</v>
      </c>
      <c r="AH167" s="25">
        <v>0</v>
      </c>
      <c r="AI167" s="25">
        <v>-101.46076874999999</v>
      </c>
      <c r="AJ167" s="25">
        <v>0</v>
      </c>
      <c r="AK167" s="25">
        <v>0</v>
      </c>
      <c r="AL167" s="25">
        <v>0</v>
      </c>
      <c r="AM167" s="25">
        <v>-19.357465049999998</v>
      </c>
      <c r="AN167" s="25">
        <v>0.38457337066255276</v>
      </c>
      <c r="AO167" s="25">
        <v>449.94277354058846</v>
      </c>
      <c r="AP167" s="25">
        <v>0</v>
      </c>
      <c r="AQ167" s="25">
        <v>0</v>
      </c>
      <c r="AR167" s="25">
        <v>0</v>
      </c>
      <c r="AS167" s="25">
        <v>0</v>
      </c>
      <c r="AT167" s="25">
        <v>0</v>
      </c>
      <c r="AU167" s="25">
        <v>241.17823614771623</v>
      </c>
      <c r="AV167" s="25">
        <v>65.425031132297448</v>
      </c>
      <c r="AW167" s="25">
        <v>65.425031132297448</v>
      </c>
      <c r="AX167" s="25">
        <v>0</v>
      </c>
      <c r="AY167" s="25">
        <v>0</v>
      </c>
      <c r="AZ167" s="25">
        <v>134.59268082263623</v>
      </c>
      <c r="BA167" s="25">
        <v>77.861174682099417</v>
      </c>
      <c r="BB167" s="25">
        <v>23.638127558556995</v>
      </c>
      <c r="BC167" s="25">
        <v>33.093378581979792</v>
      </c>
      <c r="BD167" s="25">
        <v>0</v>
      </c>
      <c r="BE167" s="25">
        <v>41.160524192782553</v>
      </c>
      <c r="BF167" s="25">
        <v>6.4821982915784204</v>
      </c>
      <c r="BG167" s="25">
        <v>1.4901660226239122</v>
      </c>
      <c r="BH167" s="25">
        <v>33.188159878580223</v>
      </c>
      <c r="BI167" s="25">
        <v>0</v>
      </c>
      <c r="BJ167" s="25">
        <v>241.17823614771623</v>
      </c>
      <c r="BK167" s="25">
        <v>345.45520749262204</v>
      </c>
      <c r="BL167" s="25">
        <v>0.88255831739095214</v>
      </c>
      <c r="BM167" s="25">
        <v>0.53185755318179473</v>
      </c>
    </row>
    <row r="168" spans="1:65" x14ac:dyDescent="0.35">
      <c r="A168" s="25" t="s">
        <v>10558</v>
      </c>
      <c r="B168" s="25" t="s">
        <v>10534</v>
      </c>
      <c r="C168" s="25" t="s">
        <v>10536</v>
      </c>
      <c r="D168" s="25" t="s">
        <v>10549</v>
      </c>
      <c r="E168" s="25" t="s">
        <v>10729</v>
      </c>
      <c r="F168" s="25">
        <v>380159</v>
      </c>
      <c r="G168" s="25">
        <v>0.89711388605351761</v>
      </c>
      <c r="H168" s="25">
        <v>160</v>
      </c>
      <c r="I168" s="25">
        <v>493.96476303649234</v>
      </c>
      <c r="J168" s="42">
        <v>0.43324405623346823</v>
      </c>
      <c r="K168" s="25">
        <v>35</v>
      </c>
      <c r="L168" s="25">
        <v>301.11411550728826</v>
      </c>
      <c r="M168" s="25">
        <v>33.256356410739535</v>
      </c>
      <c r="N168" s="25">
        <v>134.96197692780706</v>
      </c>
      <c r="O168" s="25">
        <v>30.244641624579241</v>
      </c>
      <c r="P168" s="25">
        <v>47.212398768885485</v>
      </c>
      <c r="Q168" s="25">
        <v>57.504936534342356</v>
      </c>
      <c r="R168" s="25">
        <v>10.763217659992613</v>
      </c>
      <c r="S168" s="25">
        <v>0</v>
      </c>
      <c r="T168" s="25">
        <v>46.74171887434975</v>
      </c>
      <c r="U168" s="25">
        <v>0</v>
      </c>
      <c r="V168" s="25">
        <v>0</v>
      </c>
      <c r="W168" s="25">
        <v>0</v>
      </c>
      <c r="X168" s="25">
        <v>0</v>
      </c>
      <c r="Y168" s="25">
        <v>617.3438061113028</v>
      </c>
      <c r="Z168" s="25">
        <v>0</v>
      </c>
      <c r="AA168" s="25">
        <v>282.36</v>
      </c>
      <c r="AB168" s="25">
        <v>0.71</v>
      </c>
      <c r="AC168" s="25">
        <v>334.2738061113028</v>
      </c>
      <c r="AD168" s="25">
        <v>123.37904307481045</v>
      </c>
      <c r="AE168" s="25">
        <v>15.420178832689386</v>
      </c>
      <c r="AF168" s="25">
        <v>0</v>
      </c>
      <c r="AG168" s="25">
        <v>0</v>
      </c>
      <c r="AH168" s="25">
        <v>0</v>
      </c>
      <c r="AI168" s="25">
        <v>-101.46076874999999</v>
      </c>
      <c r="AJ168" s="25">
        <v>0</v>
      </c>
      <c r="AK168" s="25">
        <v>0</v>
      </c>
      <c r="AL168" s="25">
        <v>0</v>
      </c>
      <c r="AM168" s="25">
        <v>-37.338453157500005</v>
      </c>
      <c r="AN168" s="25">
        <v>0.3690957556923532</v>
      </c>
      <c r="AO168" s="25">
        <v>493.96476303649234</v>
      </c>
      <c r="AP168" s="25">
        <v>0</v>
      </c>
      <c r="AQ168" s="25">
        <v>0</v>
      </c>
      <c r="AR168" s="25">
        <v>0</v>
      </c>
      <c r="AS168" s="25">
        <v>0</v>
      </c>
      <c r="AT168" s="25">
        <v>0</v>
      </c>
      <c r="AU168" s="25">
        <v>259.9020606108262</v>
      </c>
      <c r="AV168" s="25">
        <v>74.36656035187869</v>
      </c>
      <c r="AW168" s="25">
        <v>74.36656035187869</v>
      </c>
      <c r="AX168" s="25">
        <v>0</v>
      </c>
      <c r="AY168" s="25">
        <v>0</v>
      </c>
      <c r="AZ168" s="25">
        <v>134.82582387914192</v>
      </c>
      <c r="BA168" s="25">
        <v>77.861174682099417</v>
      </c>
      <c r="BB168" s="25">
        <v>23.735270498767708</v>
      </c>
      <c r="BC168" s="25">
        <v>33.229378698274793</v>
      </c>
      <c r="BD168" s="25">
        <v>0</v>
      </c>
      <c r="BE168" s="25">
        <v>50.709676379805572</v>
      </c>
      <c r="BF168" s="25">
        <v>8.380629497479914</v>
      </c>
      <c r="BG168" s="25">
        <v>1.4901660226239122</v>
      </c>
      <c r="BH168" s="25">
        <v>40.838880859701746</v>
      </c>
      <c r="BI168" s="25">
        <v>0</v>
      </c>
      <c r="BJ168" s="25">
        <v>259.9020606108262</v>
      </c>
      <c r="BK168" s="25">
        <v>383.28110368563665</v>
      </c>
      <c r="BL168" s="25">
        <v>0.64021557675708551</v>
      </c>
      <c r="BM168" s="25">
        <v>0.43324405623346823</v>
      </c>
    </row>
    <row r="169" spans="1:65" x14ac:dyDescent="0.35">
      <c r="A169" s="25" t="s">
        <v>10558</v>
      </c>
      <c r="B169" s="25" t="s">
        <v>10534</v>
      </c>
      <c r="C169" s="25" t="s">
        <v>10536</v>
      </c>
      <c r="D169" s="25" t="s">
        <v>10551</v>
      </c>
      <c r="E169" s="25" t="s">
        <v>10730</v>
      </c>
      <c r="F169" s="25">
        <v>380159</v>
      </c>
      <c r="G169" s="25">
        <v>0.89711388605351761</v>
      </c>
      <c r="H169" s="25">
        <v>160</v>
      </c>
      <c r="I169" s="25">
        <v>574.9192052460844</v>
      </c>
      <c r="J169" s="42">
        <v>0.67293196671434119</v>
      </c>
      <c r="K169" s="25">
        <v>35</v>
      </c>
      <c r="L169" s="25">
        <v>672.49821084579003</v>
      </c>
      <c r="M169" s="25">
        <v>54.921124171857457</v>
      </c>
      <c r="N169" s="25">
        <v>134.96197692780706</v>
      </c>
      <c r="O169" s="25">
        <v>98.63017950387335</v>
      </c>
      <c r="P169" s="25">
        <v>24.839751853562891</v>
      </c>
      <c r="Q169" s="25">
        <v>11.49204557037082</v>
      </c>
      <c r="R169" s="25">
        <v>11.49204557037082</v>
      </c>
      <c r="S169" s="25">
        <v>0</v>
      </c>
      <c r="T169" s="25">
        <v>0</v>
      </c>
      <c r="U169" s="25">
        <v>85575.194122768808</v>
      </c>
      <c r="V169" s="25">
        <v>0</v>
      </c>
      <c r="W169" s="25">
        <v>0</v>
      </c>
      <c r="X169" s="25">
        <v>0</v>
      </c>
      <c r="Y169" s="25">
        <v>924.61752507022879</v>
      </c>
      <c r="Z169" s="25">
        <v>0</v>
      </c>
      <c r="AA169" s="25">
        <v>282.36</v>
      </c>
      <c r="AB169" s="25">
        <v>0.71</v>
      </c>
      <c r="AC169" s="25">
        <v>641.54752507022886</v>
      </c>
      <c r="AD169" s="25">
        <v>349.69831982414439</v>
      </c>
      <c r="AE169" s="25">
        <v>-34.298526301574313</v>
      </c>
      <c r="AF169" s="25">
        <v>0</v>
      </c>
      <c r="AG169" s="25">
        <v>0</v>
      </c>
      <c r="AH169" s="25">
        <v>-77.98884122459657</v>
      </c>
      <c r="AI169" s="25">
        <v>-123.0003582294425</v>
      </c>
      <c r="AJ169" s="25">
        <v>-114.410594068531</v>
      </c>
      <c r="AK169" s="25">
        <v>0</v>
      </c>
      <c r="AL169" s="25">
        <v>0</v>
      </c>
      <c r="AM169" s="25">
        <v>0</v>
      </c>
      <c r="AN169" s="25">
        <v>0.54508560341786627</v>
      </c>
      <c r="AO169" s="25">
        <v>574.9192052460844</v>
      </c>
      <c r="AP169" s="25">
        <v>112.28736752617088</v>
      </c>
      <c r="AQ169" s="25">
        <v>34.298526301574313</v>
      </c>
      <c r="AR169" s="25">
        <v>0</v>
      </c>
      <c r="AS169" s="25">
        <v>0</v>
      </c>
      <c r="AT169" s="25">
        <v>77.98884122459657</v>
      </c>
      <c r="AU169" s="25">
        <v>401.44334920800702</v>
      </c>
      <c r="AV169" s="25">
        <v>113.43871665998896</v>
      </c>
      <c r="AW169" s="25">
        <v>113.43871665998896</v>
      </c>
      <c r="AX169" s="25">
        <v>0</v>
      </c>
      <c r="AY169" s="25">
        <v>0</v>
      </c>
      <c r="AZ169" s="25">
        <v>177.37201833545242</v>
      </c>
      <c r="BA169" s="25">
        <v>83.718984207234882</v>
      </c>
      <c r="BB169" s="25">
        <v>39.022097553423983</v>
      </c>
      <c r="BC169" s="25">
        <v>54.63093657479358</v>
      </c>
      <c r="BD169" s="25">
        <v>0</v>
      </c>
      <c r="BE169" s="25">
        <v>110.63261421256564</v>
      </c>
      <c r="BF169" s="25">
        <v>16.220226998051984</v>
      </c>
      <c r="BG169" s="25">
        <v>1.6022772097078446</v>
      </c>
      <c r="BH169" s="25">
        <v>92.810110004805807</v>
      </c>
      <c r="BI169" s="25">
        <v>0</v>
      </c>
      <c r="BJ169" s="25">
        <v>513.73071673417792</v>
      </c>
      <c r="BK169" s="25">
        <v>863.42903655832231</v>
      </c>
      <c r="BL169" s="25">
        <v>0.60304419605662485</v>
      </c>
      <c r="BM169" s="25">
        <v>0.67293196671434119</v>
      </c>
    </row>
    <row r="170" spans="1:65" x14ac:dyDescent="0.35">
      <c r="A170" s="25" t="s">
        <v>10558</v>
      </c>
      <c r="B170" s="25" t="s">
        <v>10534</v>
      </c>
      <c r="C170" s="25" t="s">
        <v>10536</v>
      </c>
      <c r="D170" s="25" t="s">
        <v>10553</v>
      </c>
      <c r="E170" s="25" t="s">
        <v>10731</v>
      </c>
      <c r="F170" s="25">
        <v>380159</v>
      </c>
      <c r="G170" s="25">
        <v>0.89711388605351761</v>
      </c>
      <c r="H170" s="25">
        <v>160</v>
      </c>
      <c r="I170" s="25">
        <v>1428.1930012938853</v>
      </c>
      <c r="J170" s="42">
        <v>-1.9297080269597533E-2</v>
      </c>
      <c r="K170" s="25">
        <v>35</v>
      </c>
      <c r="L170" s="25">
        <v>323.08441945134894</v>
      </c>
      <c r="M170" s="25">
        <v>39.711483392178799</v>
      </c>
      <c r="N170" s="25">
        <v>134.96197692780706</v>
      </c>
      <c r="O170" s="25">
        <v>98.63017950387335</v>
      </c>
      <c r="P170" s="25">
        <v>24.839751853562891</v>
      </c>
      <c r="Q170" s="25">
        <v>11.49204557037082</v>
      </c>
      <c r="R170" s="25">
        <v>11.49204557037082</v>
      </c>
      <c r="S170" s="25">
        <v>0</v>
      </c>
      <c r="T170" s="25">
        <v>0</v>
      </c>
      <c r="U170" s="25">
        <v>85575.194122768808</v>
      </c>
      <c r="V170" s="25">
        <v>0</v>
      </c>
      <c r="W170" s="25">
        <v>0</v>
      </c>
      <c r="X170" s="25">
        <v>0</v>
      </c>
      <c r="Y170" s="25">
        <v>1815.2246390433488</v>
      </c>
      <c r="Z170" s="25">
        <v>0</v>
      </c>
      <c r="AA170" s="25">
        <v>282.36</v>
      </c>
      <c r="AB170" s="25">
        <v>0.71</v>
      </c>
      <c r="AC170" s="25">
        <v>1532.1546390433489</v>
      </c>
      <c r="AD170" s="25">
        <v>387.03163774946347</v>
      </c>
      <c r="AE170" s="25">
        <v>-40.479233266620867</v>
      </c>
      <c r="AF170" s="25">
        <v>0</v>
      </c>
      <c r="AG170" s="25">
        <v>0</v>
      </c>
      <c r="AH170" s="25">
        <v>-91.232050434442272</v>
      </c>
      <c r="AI170" s="25">
        <v>-123.0003582294425</v>
      </c>
      <c r="AJ170" s="25">
        <v>-132.31999581895784</v>
      </c>
      <c r="AK170" s="25">
        <v>0</v>
      </c>
      <c r="AL170" s="25">
        <v>0</v>
      </c>
      <c r="AM170" s="25">
        <v>0</v>
      </c>
      <c r="AN170" s="25">
        <v>0.25260611943917055</v>
      </c>
      <c r="AO170" s="25">
        <v>1428.1930012938853</v>
      </c>
      <c r="AP170" s="25">
        <v>131.71128370106314</v>
      </c>
      <c r="AQ170" s="25">
        <v>40.479233266620867</v>
      </c>
      <c r="AR170" s="25">
        <v>0</v>
      </c>
      <c r="AS170" s="25">
        <v>0</v>
      </c>
      <c r="AT170" s="25">
        <v>91.232050434442272</v>
      </c>
      <c r="AU170" s="25">
        <v>820.85176260637672</v>
      </c>
      <c r="AV170" s="25">
        <v>113.43871665998896</v>
      </c>
      <c r="AW170" s="25">
        <v>113.43871665998896</v>
      </c>
      <c r="AX170" s="25">
        <v>0</v>
      </c>
      <c r="AY170" s="25">
        <v>0</v>
      </c>
      <c r="AZ170" s="25">
        <v>177.37201833545242</v>
      </c>
      <c r="BA170" s="25">
        <v>83.718984207234882</v>
      </c>
      <c r="BB170" s="25">
        <v>39.022097553423983</v>
      </c>
      <c r="BC170" s="25">
        <v>54.63093657479358</v>
      </c>
      <c r="BD170" s="25">
        <v>0</v>
      </c>
      <c r="BE170" s="25">
        <v>530.04102761093532</v>
      </c>
      <c r="BF170" s="25">
        <v>57.887739626546207</v>
      </c>
      <c r="BG170" s="25">
        <v>1.6022772097078446</v>
      </c>
      <c r="BH170" s="25">
        <v>470.55101077468129</v>
      </c>
      <c r="BI170" s="25">
        <v>0</v>
      </c>
      <c r="BJ170" s="25">
        <v>952.56304630743989</v>
      </c>
      <c r="BK170" s="25">
        <v>1339.5946840569034</v>
      </c>
      <c r="BL170" s="25">
        <v>-1.7987711086169138E-2</v>
      </c>
      <c r="BM170" s="25">
        <v>-1.9297080269597533E-2</v>
      </c>
    </row>
    <row r="171" spans="1:65" x14ac:dyDescent="0.35">
      <c r="A171" s="25" t="s">
        <v>10558</v>
      </c>
      <c r="B171" s="25" t="s">
        <v>10534</v>
      </c>
      <c r="C171" s="25" t="s">
        <v>10705</v>
      </c>
      <c r="D171" s="25" t="s">
        <v>9782</v>
      </c>
      <c r="E171" s="25" t="s">
        <v>10732</v>
      </c>
      <c r="F171" s="25">
        <v>380159</v>
      </c>
      <c r="G171" s="25">
        <v>0.89711388605351761</v>
      </c>
      <c r="H171" s="25">
        <v>160</v>
      </c>
      <c r="I171" s="40">
        <v>398.2948802944631</v>
      </c>
      <c r="J171" s="69">
        <v>0.82109403097020583</v>
      </c>
      <c r="K171" s="25">
        <v>35</v>
      </c>
      <c r="L171" s="25">
        <v>269.2532539833395</v>
      </c>
      <c r="M171" s="25">
        <v>33.735171226563416</v>
      </c>
      <c r="N171" s="25">
        <v>134.96197692780706</v>
      </c>
      <c r="O171" s="25">
        <v>25.156170208470122</v>
      </c>
      <c r="P171" s="25">
        <v>52.256096549148779</v>
      </c>
      <c r="Q171" s="25">
        <v>57.549710170188156</v>
      </c>
      <c r="R171" s="25">
        <v>10.763217659992613</v>
      </c>
      <c r="S171" s="25">
        <v>22.554069552807775</v>
      </c>
      <c r="T171" s="25">
        <v>24.232422957387762</v>
      </c>
      <c r="U171" s="25">
        <v>0</v>
      </c>
      <c r="V171" s="25">
        <v>0</v>
      </c>
      <c r="W171" s="25">
        <v>4097.2971613536029</v>
      </c>
      <c r="X171" s="25">
        <v>0</v>
      </c>
      <c r="Y171" s="25">
        <v>590.91506895248403</v>
      </c>
      <c r="Z171" s="25">
        <v>0</v>
      </c>
      <c r="AA171" s="25">
        <v>282.36</v>
      </c>
      <c r="AB171" s="25">
        <v>0.71</v>
      </c>
      <c r="AC171" s="25">
        <v>307.84506895248404</v>
      </c>
      <c r="AD171" s="25">
        <v>192.62018865802094</v>
      </c>
      <c r="AE171" s="25">
        <v>19.571892800500837</v>
      </c>
      <c r="AF171" s="25">
        <v>-4.949000354177973</v>
      </c>
      <c r="AG171" s="25">
        <v>-10.155331141700055</v>
      </c>
      <c r="AH171" s="25">
        <v>0</v>
      </c>
      <c r="AI171" s="25">
        <v>-101.46076874999999</v>
      </c>
      <c r="AJ171" s="25">
        <v>0</v>
      </c>
      <c r="AK171" s="25">
        <v>-76.269516162643811</v>
      </c>
      <c r="AL171" s="25">
        <v>0</v>
      </c>
      <c r="AM171" s="25">
        <v>-19.357465049999998</v>
      </c>
      <c r="AN171" s="25">
        <v>0.62570496683106502</v>
      </c>
      <c r="AO171" s="25">
        <v>398.2948802944631</v>
      </c>
      <c r="AP171" s="25">
        <v>0</v>
      </c>
      <c r="AQ171" s="25">
        <v>0</v>
      </c>
      <c r="AR171" s="25">
        <v>0</v>
      </c>
      <c r="AS171" s="25">
        <v>0</v>
      </c>
      <c r="AT171" s="25">
        <v>0</v>
      </c>
      <c r="AU171" s="25">
        <v>277.26242907023948</v>
      </c>
      <c r="AV171" s="25">
        <v>68.033314131958448</v>
      </c>
      <c r="AW171" s="25">
        <v>68.033314131958448</v>
      </c>
      <c r="AX171" s="25">
        <v>0</v>
      </c>
      <c r="AY171" s="25">
        <v>0</v>
      </c>
      <c r="AZ171" s="25">
        <v>159.4689381615882</v>
      </c>
      <c r="BA171" s="25">
        <v>77.861174682099417</v>
      </c>
      <c r="BB171" s="25">
        <v>34.00323478312032</v>
      </c>
      <c r="BC171" s="25">
        <v>47.604528696368448</v>
      </c>
      <c r="BD171" s="25">
        <v>0</v>
      </c>
      <c r="BE171" s="25">
        <v>49.760176776692816</v>
      </c>
      <c r="BF171" s="25">
        <v>4.2381223422001284</v>
      </c>
      <c r="BG171" s="25">
        <v>1.4901660226239122</v>
      </c>
      <c r="BH171" s="25">
        <v>44.031888411868778</v>
      </c>
      <c r="BI171" s="25">
        <v>0</v>
      </c>
      <c r="BJ171" s="25">
        <v>277.26242907023948</v>
      </c>
      <c r="BK171" s="25">
        <v>469.88261772826041</v>
      </c>
      <c r="BL171" s="25">
        <v>1.0623446069433538</v>
      </c>
      <c r="BM171" s="25">
        <v>0.82109403097020583</v>
      </c>
    </row>
    <row r="172" spans="1:65" x14ac:dyDescent="0.35">
      <c r="A172" s="25" t="s">
        <v>10558</v>
      </c>
      <c r="B172" s="25" t="s">
        <v>10534</v>
      </c>
      <c r="C172" s="25" t="s">
        <v>10537</v>
      </c>
      <c r="D172" s="25" t="s">
        <v>10541</v>
      </c>
      <c r="E172" s="25" t="s">
        <v>10733</v>
      </c>
      <c r="F172" s="25">
        <v>113869</v>
      </c>
      <c r="G172" s="25">
        <v>0.89714051366644942</v>
      </c>
      <c r="H172" s="25">
        <v>160</v>
      </c>
      <c r="I172" s="25">
        <v>577.60124845286452</v>
      </c>
      <c r="J172" s="42">
        <v>0.8453082962324151</v>
      </c>
      <c r="K172" s="25">
        <v>35</v>
      </c>
      <c r="L172" s="25">
        <v>142.52485780030582</v>
      </c>
      <c r="M172" s="25">
        <v>21.436226143145877</v>
      </c>
      <c r="N172" s="25">
        <v>40.426351853832841</v>
      </c>
      <c r="O172" s="25">
        <v>7.5352496406192433</v>
      </c>
      <c r="P172" s="25">
        <v>15.652729707225353</v>
      </c>
      <c r="Q172" s="25">
        <v>17.238372505988234</v>
      </c>
      <c r="R172" s="25">
        <v>3.2240015603431691</v>
      </c>
      <c r="S172" s="25">
        <v>6.7558194702893832</v>
      </c>
      <c r="T172" s="25">
        <v>7.2585514753556852</v>
      </c>
      <c r="U172" s="25">
        <v>0</v>
      </c>
      <c r="V172" s="25">
        <v>4909.1982931813027</v>
      </c>
      <c r="W172" s="25">
        <v>0</v>
      </c>
      <c r="X172" s="25">
        <v>0</v>
      </c>
      <c r="Y172" s="25">
        <v>738.77691880743669</v>
      </c>
      <c r="Z172" s="25">
        <v>0</v>
      </c>
      <c r="AA172" s="25">
        <v>433.65</v>
      </c>
      <c r="AB172" s="25">
        <v>0.71</v>
      </c>
      <c r="AC172" s="25">
        <v>304.41691880743667</v>
      </c>
      <c r="AD172" s="25">
        <v>161.17567035457216</v>
      </c>
      <c r="AE172" s="25">
        <v>-14.363230714975094</v>
      </c>
      <c r="AF172" s="25">
        <v>0</v>
      </c>
      <c r="AG172" s="25">
        <v>0</v>
      </c>
      <c r="AH172" s="25">
        <v>-25.994205839597189</v>
      </c>
      <c r="AI172" s="25">
        <v>-101.46076874999999</v>
      </c>
      <c r="AJ172" s="25">
        <v>0</v>
      </c>
      <c r="AK172" s="25">
        <v>0</v>
      </c>
      <c r="AL172" s="25">
        <v>0</v>
      </c>
      <c r="AM172" s="25">
        <v>-19.357465049999991</v>
      </c>
      <c r="AN172" s="25">
        <v>0.5294570058260335</v>
      </c>
      <c r="AO172" s="25">
        <v>577.60124845286452</v>
      </c>
      <c r="AP172" s="25">
        <v>40.357436554572281</v>
      </c>
      <c r="AQ172" s="25">
        <v>14.363230714975094</v>
      </c>
      <c r="AR172" s="25">
        <v>0</v>
      </c>
      <c r="AS172" s="25">
        <v>0</v>
      </c>
      <c r="AT172" s="25">
        <v>25.994205839597189</v>
      </c>
      <c r="AU172" s="25">
        <v>426.13493912969903</v>
      </c>
      <c r="AV172" s="25">
        <v>96.923127899992195</v>
      </c>
      <c r="AW172" s="25">
        <v>96.923127899992195</v>
      </c>
      <c r="AX172" s="25">
        <v>0</v>
      </c>
      <c r="AY172" s="25">
        <v>0</v>
      </c>
      <c r="AZ172" s="25">
        <v>278.77393051165978</v>
      </c>
      <c r="BA172" s="25">
        <v>77.861174682099389</v>
      </c>
      <c r="BB172" s="25">
        <v>83.713648262316838</v>
      </c>
      <c r="BC172" s="25">
        <v>117.19910756724356</v>
      </c>
      <c r="BD172" s="25">
        <v>0</v>
      </c>
      <c r="BE172" s="25">
        <v>50.437880718047047</v>
      </c>
      <c r="BF172" s="25">
        <v>10.505660619043432</v>
      </c>
      <c r="BG172" s="25">
        <v>1.490166022623912</v>
      </c>
      <c r="BH172" s="25">
        <v>38.442054076379705</v>
      </c>
      <c r="BI172" s="25">
        <v>0</v>
      </c>
      <c r="BJ172" s="25">
        <v>466.49237568427134</v>
      </c>
      <c r="BK172" s="25">
        <v>627.6680460388435</v>
      </c>
      <c r="BL172" s="25">
        <v>1.6038895904476884</v>
      </c>
      <c r="BM172" s="25">
        <v>0.8453082962324151</v>
      </c>
    </row>
    <row r="173" spans="1:65" x14ac:dyDescent="0.35">
      <c r="A173" s="25" t="s">
        <v>10558</v>
      </c>
      <c r="B173" s="25" t="s">
        <v>10534</v>
      </c>
      <c r="C173" s="25" t="s">
        <v>10537</v>
      </c>
      <c r="D173" s="25" t="s">
        <v>10543</v>
      </c>
      <c r="E173" s="25" t="s">
        <v>10734</v>
      </c>
      <c r="F173" s="25">
        <v>113869</v>
      </c>
      <c r="G173" s="25">
        <v>0.89714051366644942</v>
      </c>
      <c r="H173" s="25">
        <v>160</v>
      </c>
      <c r="I173" s="25">
        <v>538.51799182336367</v>
      </c>
      <c r="J173" s="42">
        <v>0.9092134385143712</v>
      </c>
      <c r="K173" s="25">
        <v>35</v>
      </c>
      <c r="L173" s="25">
        <v>142.52485780030582</v>
      </c>
      <c r="M173" s="25">
        <v>21.436226143145877</v>
      </c>
      <c r="N173" s="25">
        <v>40.426351853832841</v>
      </c>
      <c r="O173" s="25">
        <v>7.5352496406192433</v>
      </c>
      <c r="P173" s="25">
        <v>15.652729707225353</v>
      </c>
      <c r="Q173" s="25">
        <v>17.238372505988234</v>
      </c>
      <c r="R173" s="25">
        <v>3.2240015603431691</v>
      </c>
      <c r="S173" s="25">
        <v>6.7558194702893832</v>
      </c>
      <c r="T173" s="25">
        <v>7.2585514753556852</v>
      </c>
      <c r="U173" s="25">
        <v>0</v>
      </c>
      <c r="V173" s="25">
        <v>0</v>
      </c>
      <c r="W173" s="25">
        <v>1227.2995732953257</v>
      </c>
      <c r="X173" s="25">
        <v>0</v>
      </c>
      <c r="Y173" s="25">
        <v>738.77691880743669</v>
      </c>
      <c r="Z173" s="25">
        <v>0</v>
      </c>
      <c r="AA173" s="25">
        <v>433.65</v>
      </c>
      <c r="AB173" s="25">
        <v>0.71</v>
      </c>
      <c r="AC173" s="25">
        <v>304.41691880743667</v>
      </c>
      <c r="AD173" s="25">
        <v>200.25892698407301</v>
      </c>
      <c r="AE173" s="25">
        <v>16.143742655453487</v>
      </c>
      <c r="AF173" s="25">
        <v>-16.522066448915798</v>
      </c>
      <c r="AG173" s="25">
        <v>-33.903221646016952</v>
      </c>
      <c r="AH173" s="25">
        <v>0</v>
      </c>
      <c r="AI173" s="25">
        <v>-101.46076874999999</v>
      </c>
      <c r="AJ173" s="25">
        <v>0</v>
      </c>
      <c r="AK173" s="25">
        <v>-45.159147744593859</v>
      </c>
      <c r="AL173" s="25">
        <v>0</v>
      </c>
      <c r="AM173" s="25">
        <v>-19.357465049999991</v>
      </c>
      <c r="AN173" s="25">
        <v>0.6578442741244277</v>
      </c>
      <c r="AO173" s="25">
        <v>538.51799182336367</v>
      </c>
      <c r="AP173" s="25">
        <v>0</v>
      </c>
      <c r="AQ173" s="25">
        <v>0</v>
      </c>
      <c r="AR173" s="25">
        <v>0</v>
      </c>
      <c r="AS173" s="25">
        <v>0</v>
      </c>
      <c r="AT173" s="25">
        <v>0</v>
      </c>
      <c r="AU173" s="25">
        <v>428.78578687093813</v>
      </c>
      <c r="AV173" s="25">
        <v>96.923127899992195</v>
      </c>
      <c r="AW173" s="25">
        <v>96.923127899992195</v>
      </c>
      <c r="AX173" s="25">
        <v>0</v>
      </c>
      <c r="AY173" s="25">
        <v>0</v>
      </c>
      <c r="AZ173" s="25">
        <v>278.77393051165978</v>
      </c>
      <c r="BA173" s="25">
        <v>77.861174682099389</v>
      </c>
      <c r="BB173" s="25">
        <v>83.713648262316838</v>
      </c>
      <c r="BC173" s="25">
        <v>117.19910756724356</v>
      </c>
      <c r="BD173" s="25">
        <v>0</v>
      </c>
      <c r="BE173" s="25">
        <v>53.088728459286109</v>
      </c>
      <c r="BF173" s="25">
        <v>8.2477032318137375</v>
      </c>
      <c r="BG173" s="25">
        <v>1.490166022623912</v>
      </c>
      <c r="BH173" s="25">
        <v>43.350859204848462</v>
      </c>
      <c r="BI173" s="25">
        <v>0</v>
      </c>
      <c r="BJ173" s="25">
        <v>428.78578687093813</v>
      </c>
      <c r="BK173" s="25">
        <v>629.0447138550112</v>
      </c>
      <c r="BL173" s="25">
        <v>1.6084119009078326</v>
      </c>
      <c r="BM173" s="25">
        <v>0.9092134385143712</v>
      </c>
    </row>
    <row r="174" spans="1:65" x14ac:dyDescent="0.35">
      <c r="A174" s="25" t="s">
        <v>10558</v>
      </c>
      <c r="B174" s="25" t="s">
        <v>10534</v>
      </c>
      <c r="C174" s="25" t="s">
        <v>10537</v>
      </c>
      <c r="D174" s="25" t="s">
        <v>10545</v>
      </c>
      <c r="E174" s="25" t="s">
        <v>10735</v>
      </c>
      <c r="F174" s="25">
        <v>113869</v>
      </c>
      <c r="G174" s="25">
        <v>0.89714051366644942</v>
      </c>
      <c r="H174" s="25">
        <v>160</v>
      </c>
      <c r="I174" s="25">
        <v>553.36356478342248</v>
      </c>
      <c r="J174" s="42">
        <v>0.85505866683448473</v>
      </c>
      <c r="K174" s="25">
        <v>35</v>
      </c>
      <c r="L174" s="25">
        <v>142.52485780030582</v>
      </c>
      <c r="M174" s="25">
        <v>21.436226143145877</v>
      </c>
      <c r="N174" s="25">
        <v>40.426351853832841</v>
      </c>
      <c r="O174" s="25">
        <v>7.5352496406192433</v>
      </c>
      <c r="P174" s="25">
        <v>15.652729707225353</v>
      </c>
      <c r="Q174" s="25">
        <v>17.238372505988234</v>
      </c>
      <c r="R174" s="25">
        <v>3.2240015603431691</v>
      </c>
      <c r="S174" s="25">
        <v>6.7558194702893832</v>
      </c>
      <c r="T174" s="25">
        <v>7.2585514753556852</v>
      </c>
      <c r="U174" s="25">
        <v>0</v>
      </c>
      <c r="V174" s="25">
        <v>0</v>
      </c>
      <c r="W174" s="25">
        <v>0</v>
      </c>
      <c r="X174" s="25">
        <v>1227299.5732953257</v>
      </c>
      <c r="Y174" s="25">
        <v>738.77691880743669</v>
      </c>
      <c r="Z174" s="25">
        <v>0</v>
      </c>
      <c r="AA174" s="25">
        <v>433.65</v>
      </c>
      <c r="AB174" s="25">
        <v>0.71</v>
      </c>
      <c r="AC174" s="25">
        <v>304.41691880743667</v>
      </c>
      <c r="AD174" s="25">
        <v>185.41335402401421</v>
      </c>
      <c r="AE174" s="25">
        <v>16.143742655453487</v>
      </c>
      <c r="AF174" s="25">
        <v>0</v>
      </c>
      <c r="AG174" s="25">
        <v>0</v>
      </c>
      <c r="AH174" s="25">
        <v>0</v>
      </c>
      <c r="AI174" s="25">
        <v>-101.46076874999999</v>
      </c>
      <c r="AJ174" s="25">
        <v>0</v>
      </c>
      <c r="AK174" s="25">
        <v>-80.738862879467774</v>
      </c>
      <c r="AL174" s="25">
        <v>0</v>
      </c>
      <c r="AM174" s="25">
        <v>-19.357465049999991</v>
      </c>
      <c r="AN174" s="25">
        <v>0.60907703405703317</v>
      </c>
      <c r="AO174" s="25">
        <v>553.36356478342248</v>
      </c>
      <c r="AP174" s="25">
        <v>0</v>
      </c>
      <c r="AQ174" s="25">
        <v>0</v>
      </c>
      <c r="AR174" s="25">
        <v>0</v>
      </c>
      <c r="AS174" s="25">
        <v>0</v>
      </c>
      <c r="AT174" s="25">
        <v>0</v>
      </c>
      <c r="AU174" s="25">
        <v>427.16187676191367</v>
      </c>
      <c r="AV174" s="25">
        <v>96.923127899992195</v>
      </c>
      <c r="AW174" s="25">
        <v>96.923127899992195</v>
      </c>
      <c r="AX174" s="25">
        <v>0</v>
      </c>
      <c r="AY174" s="25">
        <v>0</v>
      </c>
      <c r="AZ174" s="25">
        <v>278.77393051165978</v>
      </c>
      <c r="BA174" s="25">
        <v>77.861174682099389</v>
      </c>
      <c r="BB174" s="25">
        <v>83.713648262316838</v>
      </c>
      <c r="BC174" s="25">
        <v>117.19910756724356</v>
      </c>
      <c r="BD174" s="25">
        <v>0</v>
      </c>
      <c r="BE174" s="25">
        <v>51.464818350261687</v>
      </c>
      <c r="BF174" s="25">
        <v>6.46871747507004</v>
      </c>
      <c r="BG174" s="25">
        <v>1.490166022623912</v>
      </c>
      <c r="BH174" s="25">
        <v>43.505934852567734</v>
      </c>
      <c r="BI174" s="25">
        <v>0</v>
      </c>
      <c r="BJ174" s="25">
        <v>427.16187676191367</v>
      </c>
      <c r="BK174" s="25">
        <v>612.57523078592794</v>
      </c>
      <c r="BL174" s="25">
        <v>1.5543101672275792</v>
      </c>
      <c r="BM174" s="25">
        <v>0.85505866683448473</v>
      </c>
    </row>
    <row r="175" spans="1:65" x14ac:dyDescent="0.35">
      <c r="A175" s="25" t="s">
        <v>10558</v>
      </c>
      <c r="B175" s="25" t="s">
        <v>10534</v>
      </c>
      <c r="C175" s="25" t="s">
        <v>10537</v>
      </c>
      <c r="D175" s="25" t="s">
        <v>10547</v>
      </c>
      <c r="E175" s="25" t="s">
        <v>10736</v>
      </c>
      <c r="F175" s="25">
        <v>113869</v>
      </c>
      <c r="G175" s="25">
        <v>0.89714051366644942</v>
      </c>
      <c r="H175" s="25">
        <v>160</v>
      </c>
      <c r="I175" s="25">
        <v>593.83108572741821</v>
      </c>
      <c r="J175" s="42">
        <v>0.60221113449115971</v>
      </c>
      <c r="K175" s="25">
        <v>35</v>
      </c>
      <c r="L175" s="25">
        <v>106.92920366044723</v>
      </c>
      <c r="M175" s="25">
        <v>18.091920881665828</v>
      </c>
      <c r="N175" s="25">
        <v>40.426351853832841</v>
      </c>
      <c r="O175" s="25">
        <v>5.6807109625005889</v>
      </c>
      <c r="P175" s="25">
        <v>16.315064949410587</v>
      </c>
      <c r="Q175" s="25">
        <v>18.430575941921656</v>
      </c>
      <c r="R175" s="25">
        <v>3.2240015603431691</v>
      </c>
      <c r="S175" s="25">
        <v>7.9480229062228034</v>
      </c>
      <c r="T175" s="25">
        <v>7.2585514753556852</v>
      </c>
      <c r="U175" s="25">
        <v>0</v>
      </c>
      <c r="V175" s="25">
        <v>0</v>
      </c>
      <c r="W175" s="25">
        <v>0</v>
      </c>
      <c r="X175" s="25">
        <v>0</v>
      </c>
      <c r="Y175" s="25">
        <v>701.80890097890904</v>
      </c>
      <c r="Z175" s="25">
        <v>0</v>
      </c>
      <c r="AA175" s="25">
        <v>433.65</v>
      </c>
      <c r="AB175" s="25">
        <v>0.71</v>
      </c>
      <c r="AC175" s="25">
        <v>267.44890097890908</v>
      </c>
      <c r="AD175" s="25">
        <v>107.97781525149082</v>
      </c>
      <c r="AE175" s="25">
        <v>12.840418548508984</v>
      </c>
      <c r="AF175" s="25">
        <v>0</v>
      </c>
      <c r="AG175" s="25">
        <v>0</v>
      </c>
      <c r="AH175" s="25">
        <v>0</v>
      </c>
      <c r="AI175" s="25">
        <v>-101.46076874999999</v>
      </c>
      <c r="AJ175" s="25">
        <v>0</v>
      </c>
      <c r="AK175" s="25">
        <v>0</v>
      </c>
      <c r="AL175" s="25">
        <v>0</v>
      </c>
      <c r="AM175" s="25">
        <v>-19.357465049999991</v>
      </c>
      <c r="AN175" s="25">
        <v>0.40373250686868933</v>
      </c>
      <c r="AO175" s="25">
        <v>593.83108572741821</v>
      </c>
      <c r="AP175" s="25">
        <v>0</v>
      </c>
      <c r="AQ175" s="25">
        <v>0</v>
      </c>
      <c r="AR175" s="25">
        <v>0</v>
      </c>
      <c r="AS175" s="25">
        <v>0</v>
      </c>
      <c r="AT175" s="25">
        <v>0</v>
      </c>
      <c r="AU175" s="25">
        <v>352.08277755944391</v>
      </c>
      <c r="AV175" s="25">
        <v>93.531512587448859</v>
      </c>
      <c r="AW175" s="25">
        <v>93.531512587448859</v>
      </c>
      <c r="AX175" s="25">
        <v>0</v>
      </c>
      <c r="AY175" s="25">
        <v>0</v>
      </c>
      <c r="AZ175" s="25">
        <v>214.99498609240632</v>
      </c>
      <c r="BA175" s="25">
        <v>77.861174682099389</v>
      </c>
      <c r="BB175" s="25">
        <v>57.13908808762789</v>
      </c>
      <c r="BC175" s="25">
        <v>79.99472332267905</v>
      </c>
      <c r="BD175" s="25">
        <v>0</v>
      </c>
      <c r="BE175" s="25">
        <v>43.556278879588703</v>
      </c>
      <c r="BF175" s="25">
        <v>8.9175183855956064</v>
      </c>
      <c r="BG175" s="25">
        <v>1.490166022623912</v>
      </c>
      <c r="BH175" s="25">
        <v>33.148594471369186</v>
      </c>
      <c r="BI175" s="25">
        <v>0</v>
      </c>
      <c r="BJ175" s="25">
        <v>352.08277755944391</v>
      </c>
      <c r="BK175" s="25">
        <v>460.06059281093474</v>
      </c>
      <c r="BL175" s="25">
        <v>1.3371215605041009</v>
      </c>
      <c r="BM175" s="25">
        <v>0.60221113449115971</v>
      </c>
    </row>
    <row r="176" spans="1:65" x14ac:dyDescent="0.35">
      <c r="A176" s="25" t="s">
        <v>10558</v>
      </c>
      <c r="B176" s="25" t="s">
        <v>10534</v>
      </c>
      <c r="C176" s="25" t="s">
        <v>10537</v>
      </c>
      <c r="D176" s="25" t="s">
        <v>10549</v>
      </c>
      <c r="E176" s="25" t="s">
        <v>10737</v>
      </c>
      <c r="F176" s="25">
        <v>113869</v>
      </c>
      <c r="G176" s="25">
        <v>0.89714051366644942</v>
      </c>
      <c r="H176" s="25">
        <v>160</v>
      </c>
      <c r="I176" s="25">
        <v>638.52687137256305</v>
      </c>
      <c r="J176" s="42">
        <v>0.5072952236284014</v>
      </c>
      <c r="K176" s="25">
        <v>35</v>
      </c>
      <c r="L176" s="25">
        <v>98.175055912883735</v>
      </c>
      <c r="M176" s="25">
        <v>17.149547512807835</v>
      </c>
      <c r="N176" s="25">
        <v>40.426351853832841</v>
      </c>
      <c r="O176" s="25">
        <v>9.0594443845643031</v>
      </c>
      <c r="P176" s="25">
        <v>14.141946405507806</v>
      </c>
      <c r="Q176" s="25">
        <v>17.224961063760738</v>
      </c>
      <c r="R176" s="25">
        <v>3.2240015603431691</v>
      </c>
      <c r="S176" s="25">
        <v>0</v>
      </c>
      <c r="T176" s="25">
        <v>14.000959503417569</v>
      </c>
      <c r="U176" s="25">
        <v>0</v>
      </c>
      <c r="V176" s="25">
        <v>0</v>
      </c>
      <c r="W176" s="25">
        <v>0</v>
      </c>
      <c r="X176" s="25">
        <v>0</v>
      </c>
      <c r="Y176" s="25">
        <v>765.26986027933822</v>
      </c>
      <c r="Z176" s="25">
        <v>0</v>
      </c>
      <c r="AA176" s="25">
        <v>433.65</v>
      </c>
      <c r="AB176" s="25">
        <v>0.71</v>
      </c>
      <c r="AC176" s="25">
        <v>330.90986027933826</v>
      </c>
      <c r="AD176" s="25">
        <v>126.74298890677517</v>
      </c>
      <c r="AE176" s="25">
        <v>12.056233000724815</v>
      </c>
      <c r="AF176" s="25">
        <v>0</v>
      </c>
      <c r="AG176" s="25">
        <v>0</v>
      </c>
      <c r="AH176" s="25">
        <v>0</v>
      </c>
      <c r="AI176" s="25">
        <v>-101.46076874999999</v>
      </c>
      <c r="AJ176" s="25">
        <v>0</v>
      </c>
      <c r="AK176" s="25">
        <v>0</v>
      </c>
      <c r="AL176" s="25">
        <v>0</v>
      </c>
      <c r="AM176" s="25">
        <v>-37.338453157500012</v>
      </c>
      <c r="AN176" s="25">
        <v>0.3830136364017222</v>
      </c>
      <c r="AO176" s="25">
        <v>638.52687137256305</v>
      </c>
      <c r="AP176" s="25">
        <v>0</v>
      </c>
      <c r="AQ176" s="25">
        <v>0</v>
      </c>
      <c r="AR176" s="25">
        <v>0</v>
      </c>
      <c r="AS176" s="25">
        <v>0</v>
      </c>
      <c r="AT176" s="25">
        <v>0</v>
      </c>
      <c r="AU176" s="25">
        <v>363.08850337825095</v>
      </c>
      <c r="AV176" s="25">
        <v>104.96242132847885</v>
      </c>
      <c r="AW176" s="25">
        <v>104.96242132847885</v>
      </c>
      <c r="AX176" s="25">
        <v>0</v>
      </c>
      <c r="AY176" s="25">
        <v>0</v>
      </c>
      <c r="AZ176" s="25">
        <v>205.82002188424903</v>
      </c>
      <c r="BA176" s="25">
        <v>77.861174682099389</v>
      </c>
      <c r="BB176" s="25">
        <v>53.316186334229016</v>
      </c>
      <c r="BC176" s="25">
        <v>74.642660867920625</v>
      </c>
      <c r="BD176" s="25">
        <v>0</v>
      </c>
      <c r="BE176" s="25">
        <v>52.306060165523057</v>
      </c>
      <c r="BF176" s="25">
        <v>10.879651151542621</v>
      </c>
      <c r="BG176" s="25">
        <v>1.490166022623912</v>
      </c>
      <c r="BH176" s="25">
        <v>39.936242991356522</v>
      </c>
      <c r="BI176" s="25">
        <v>0</v>
      </c>
      <c r="BJ176" s="25">
        <v>363.08850337825095</v>
      </c>
      <c r="BK176" s="25">
        <v>489.83149228502612</v>
      </c>
      <c r="BL176" s="25">
        <v>0.97888177684475375</v>
      </c>
      <c r="BM176" s="25">
        <v>0.5072952236284014</v>
      </c>
    </row>
    <row r="177" spans="1:65" x14ac:dyDescent="0.35">
      <c r="A177" s="25" t="s">
        <v>10558</v>
      </c>
      <c r="B177" s="25" t="s">
        <v>10534</v>
      </c>
      <c r="C177" s="25" t="s">
        <v>10537</v>
      </c>
      <c r="D177" s="25" t="s">
        <v>10551</v>
      </c>
      <c r="E177" s="25" t="s">
        <v>10738</v>
      </c>
      <c r="F177" s="25">
        <v>113869</v>
      </c>
      <c r="G177" s="25">
        <v>0.89714051366644942</v>
      </c>
      <c r="H177" s="25">
        <v>160</v>
      </c>
      <c r="I177" s="25">
        <v>700.58910010613408</v>
      </c>
      <c r="J177" s="42">
        <v>0.97808767634156202</v>
      </c>
      <c r="K177" s="25">
        <v>35</v>
      </c>
      <c r="L177" s="25">
        <v>94.973154083610552</v>
      </c>
      <c r="M177" s="25">
        <v>16.668453199494724</v>
      </c>
      <c r="N177" s="25">
        <v>40.426351853832841</v>
      </c>
      <c r="O177" s="25">
        <v>29.543567979617794</v>
      </c>
      <c r="P177" s="25">
        <v>7.4404700586979331</v>
      </c>
      <c r="Q177" s="25">
        <v>3.4423138155171116</v>
      </c>
      <c r="R177" s="25">
        <v>3.4423138155171116</v>
      </c>
      <c r="S177" s="25">
        <v>0</v>
      </c>
      <c r="T177" s="25">
        <v>0</v>
      </c>
      <c r="U177" s="25">
        <v>25633.093011208843</v>
      </c>
      <c r="V177" s="25">
        <v>0</v>
      </c>
      <c r="W177" s="25">
        <v>0</v>
      </c>
      <c r="X177" s="25">
        <v>0</v>
      </c>
      <c r="Y177" s="25">
        <v>1052.4475884494896</v>
      </c>
      <c r="Z177" s="25">
        <v>0</v>
      </c>
      <c r="AA177" s="25">
        <v>433.65</v>
      </c>
      <c r="AB177" s="25">
        <v>0.71</v>
      </c>
      <c r="AC177" s="25">
        <v>618.08758844948954</v>
      </c>
      <c r="AD177" s="25">
        <v>351.85848834335548</v>
      </c>
      <c r="AE177" s="25">
        <v>-10.838589680834922</v>
      </c>
      <c r="AF177" s="25">
        <v>0</v>
      </c>
      <c r="AG177" s="25">
        <v>0</v>
      </c>
      <c r="AH177" s="25">
        <v>-276.91092549986536</v>
      </c>
      <c r="AI177" s="25">
        <v>-123.00035822944253</v>
      </c>
      <c r="AJ177" s="25">
        <v>58.891385066787429</v>
      </c>
      <c r="AK177" s="25">
        <v>0</v>
      </c>
      <c r="AL177" s="25">
        <v>0</v>
      </c>
      <c r="AM177" s="25">
        <v>0</v>
      </c>
      <c r="AN177" s="25">
        <v>0.56926962281513205</v>
      </c>
      <c r="AO177" s="25">
        <v>700.58910010613408</v>
      </c>
      <c r="AP177" s="25">
        <v>287.74951518070026</v>
      </c>
      <c r="AQ177" s="25">
        <v>10.838589680834922</v>
      </c>
      <c r="AR177" s="25">
        <v>0</v>
      </c>
      <c r="AS177" s="25">
        <v>0</v>
      </c>
      <c r="AT177" s="25">
        <v>276.91092549986536</v>
      </c>
      <c r="AU177" s="25">
        <v>498.71714991846841</v>
      </c>
      <c r="AV177" s="25">
        <v>147.54087192405916</v>
      </c>
      <c r="AW177" s="25">
        <v>147.54087192405916</v>
      </c>
      <c r="AX177" s="25">
        <v>0</v>
      </c>
      <c r="AY177" s="25">
        <v>0</v>
      </c>
      <c r="AZ177" s="25">
        <v>210.22949090342897</v>
      </c>
      <c r="BA177" s="25">
        <v>83.718984207234882</v>
      </c>
      <c r="BB177" s="25">
        <v>52.712711123414202</v>
      </c>
      <c r="BC177" s="25">
        <v>73.797795572779876</v>
      </c>
      <c r="BD177" s="25">
        <v>0</v>
      </c>
      <c r="BE177" s="25">
        <v>140.94678709098022</v>
      </c>
      <c r="BF177" s="25">
        <v>27.622604997958803</v>
      </c>
      <c r="BG177" s="25">
        <v>1.6022772097078446</v>
      </c>
      <c r="BH177" s="25">
        <v>111.72190488331358</v>
      </c>
      <c r="BI177" s="25">
        <v>0</v>
      </c>
      <c r="BJ177" s="25">
        <v>786.46666509916872</v>
      </c>
      <c r="BK177" s="25">
        <v>1138.3251534425242</v>
      </c>
      <c r="BL177" s="25">
        <v>1.1086415223318025</v>
      </c>
      <c r="BM177" s="25">
        <v>0.97808767634156202</v>
      </c>
    </row>
    <row r="178" spans="1:65" x14ac:dyDescent="0.35">
      <c r="A178" s="25" t="s">
        <v>10558</v>
      </c>
      <c r="B178" s="25" t="s">
        <v>10534</v>
      </c>
      <c r="C178" s="25" t="s">
        <v>10537</v>
      </c>
      <c r="D178" s="25" t="s">
        <v>10553</v>
      </c>
      <c r="E178" s="25" t="s">
        <v>10739</v>
      </c>
      <c r="F178" s="25">
        <v>113869</v>
      </c>
      <c r="G178" s="25">
        <v>0.89714051366644942</v>
      </c>
      <c r="H178" s="25">
        <v>160</v>
      </c>
      <c r="I178" s="25">
        <v>1658.0380695143986</v>
      </c>
      <c r="J178" s="42">
        <v>6.2623124455750814E-2</v>
      </c>
      <c r="K178" s="25">
        <v>35</v>
      </c>
      <c r="L178" s="25">
        <v>121.44654490419117</v>
      </c>
      <c r="M178" s="25">
        <v>26.33290438374291</v>
      </c>
      <c r="N178" s="25">
        <v>40.426351853832841</v>
      </c>
      <c r="O178" s="25">
        <v>29.543567979617794</v>
      </c>
      <c r="P178" s="25">
        <v>7.4404700586979331</v>
      </c>
      <c r="Q178" s="25">
        <v>3.4423138155171116</v>
      </c>
      <c r="R178" s="25">
        <v>3.4423138155171116</v>
      </c>
      <c r="S178" s="25">
        <v>0</v>
      </c>
      <c r="T178" s="25">
        <v>0</v>
      </c>
      <c r="U178" s="25">
        <v>25633.093011208843</v>
      </c>
      <c r="V178" s="25">
        <v>0</v>
      </c>
      <c r="W178" s="25">
        <v>0</v>
      </c>
      <c r="X178" s="25">
        <v>0</v>
      </c>
      <c r="Y178" s="25">
        <v>1954.6010921102741</v>
      </c>
      <c r="Z178" s="25">
        <v>0</v>
      </c>
      <c r="AA178" s="25">
        <v>433.65</v>
      </c>
      <c r="AB178" s="25">
        <v>0.71</v>
      </c>
      <c r="AC178" s="25">
        <v>1520.2410921102742</v>
      </c>
      <c r="AD178" s="25">
        <v>296.56302259587551</v>
      </c>
      <c r="AE178" s="25">
        <v>-28.56568633354626</v>
      </c>
      <c r="AF178" s="25">
        <v>0</v>
      </c>
      <c r="AG178" s="25">
        <v>0</v>
      </c>
      <c r="AH178" s="25">
        <v>-215.85730210632786</v>
      </c>
      <c r="AI178" s="25">
        <v>-123.00035822944253</v>
      </c>
      <c r="AJ178" s="25">
        <v>70.860324073440864</v>
      </c>
      <c r="AK178" s="25">
        <v>0</v>
      </c>
      <c r="AL178" s="25">
        <v>0</v>
      </c>
      <c r="AM178" s="25">
        <v>0</v>
      </c>
      <c r="AN178" s="25">
        <v>0.19507631002409692</v>
      </c>
      <c r="AO178" s="25">
        <v>1658.0380695143986</v>
      </c>
      <c r="AP178" s="25">
        <v>244.42298843987413</v>
      </c>
      <c r="AQ178" s="25">
        <v>28.56568633354626</v>
      </c>
      <c r="AR178" s="25">
        <v>0</v>
      </c>
      <c r="AS178" s="25">
        <v>0</v>
      </c>
      <c r="AT178" s="25">
        <v>215.85730210632786</v>
      </c>
      <c r="AU178" s="25">
        <v>918.08660545409748</v>
      </c>
      <c r="AV178" s="25">
        <v>147.54087192405916</v>
      </c>
      <c r="AW178" s="25">
        <v>147.54087192405916</v>
      </c>
      <c r="AX178" s="25">
        <v>0</v>
      </c>
      <c r="AY178" s="25">
        <v>0</v>
      </c>
      <c r="AZ178" s="25">
        <v>354.25349101221002</v>
      </c>
      <c r="BA178" s="25">
        <v>83.718984207234882</v>
      </c>
      <c r="BB178" s="25">
        <v>112.72271116873964</v>
      </c>
      <c r="BC178" s="25">
        <v>157.8117956362355</v>
      </c>
      <c r="BD178" s="25">
        <v>0</v>
      </c>
      <c r="BE178" s="25">
        <v>416.29224251782836</v>
      </c>
      <c r="BF178" s="25">
        <v>70.784034664307043</v>
      </c>
      <c r="BG178" s="25">
        <v>1.6022772097078446</v>
      </c>
      <c r="BH178" s="25">
        <v>343.90593064381346</v>
      </c>
      <c r="BI178" s="25">
        <v>0</v>
      </c>
      <c r="BJ178" s="25">
        <v>1162.5095938939717</v>
      </c>
      <c r="BK178" s="25">
        <v>1459.0726164898472</v>
      </c>
      <c r="BL178" s="25">
        <v>6.8299380222279479E-2</v>
      </c>
      <c r="BM178" s="25">
        <v>6.2623124455750814E-2</v>
      </c>
    </row>
    <row r="179" spans="1:65" x14ac:dyDescent="0.35">
      <c r="A179" s="25" t="s">
        <v>10558</v>
      </c>
      <c r="B179" s="25" t="s">
        <v>10534</v>
      </c>
      <c r="C179" s="25" t="s">
        <v>10714</v>
      </c>
      <c r="D179" s="25" t="s">
        <v>9782</v>
      </c>
      <c r="E179" s="25" t="s">
        <v>10740</v>
      </c>
      <c r="F179" s="25">
        <v>113869</v>
      </c>
      <c r="G179" s="25">
        <v>0.89714051366644942</v>
      </c>
      <c r="H179" s="25">
        <v>160</v>
      </c>
      <c r="I179" s="68">
        <v>538.51799182336367</v>
      </c>
      <c r="J179" s="43">
        <v>0.9092134385143712</v>
      </c>
      <c r="K179" s="25">
        <v>35</v>
      </c>
      <c r="L179" s="25">
        <v>142.52485780030582</v>
      </c>
      <c r="M179" s="25">
        <v>21.436226143145877</v>
      </c>
      <c r="N179" s="25">
        <v>40.426351853832841</v>
      </c>
      <c r="O179" s="25">
        <v>7.5352496406192433</v>
      </c>
      <c r="P179" s="25">
        <v>15.652729707225353</v>
      </c>
      <c r="Q179" s="25">
        <v>17.238372505988234</v>
      </c>
      <c r="R179" s="25">
        <v>3.2240015603431691</v>
      </c>
      <c r="S179" s="25">
        <v>6.7558194702893832</v>
      </c>
      <c r="T179" s="25">
        <v>7.2585514753556852</v>
      </c>
      <c r="U179" s="25">
        <v>0</v>
      </c>
      <c r="V179" s="25">
        <v>0</v>
      </c>
      <c r="W179" s="25">
        <v>1227.2995732953257</v>
      </c>
      <c r="X179" s="25">
        <v>0</v>
      </c>
      <c r="Y179" s="25">
        <v>738.77691880743669</v>
      </c>
      <c r="Z179" s="25">
        <v>0</v>
      </c>
      <c r="AA179" s="25">
        <v>433.65</v>
      </c>
      <c r="AB179" s="25">
        <v>0.71</v>
      </c>
      <c r="AC179" s="25">
        <v>304.41691880743667</v>
      </c>
      <c r="AD179" s="25">
        <v>200.25892698407301</v>
      </c>
      <c r="AE179" s="25">
        <v>16.143742655453487</v>
      </c>
      <c r="AF179" s="25">
        <v>-16.522066448915798</v>
      </c>
      <c r="AG179" s="25">
        <v>-33.903221646016952</v>
      </c>
      <c r="AH179" s="25">
        <v>0</v>
      </c>
      <c r="AI179" s="25">
        <v>-101.46076874999999</v>
      </c>
      <c r="AJ179" s="25">
        <v>0</v>
      </c>
      <c r="AK179" s="25">
        <v>-45.159147744593859</v>
      </c>
      <c r="AL179" s="25">
        <v>0</v>
      </c>
      <c r="AM179" s="25">
        <v>-19.357465049999991</v>
      </c>
      <c r="AN179" s="25">
        <v>0.6578442741244277</v>
      </c>
      <c r="AO179" s="25">
        <v>538.51799182336367</v>
      </c>
      <c r="AP179" s="25">
        <v>0</v>
      </c>
      <c r="AQ179" s="25">
        <v>0</v>
      </c>
      <c r="AR179" s="25">
        <v>0</v>
      </c>
      <c r="AS179" s="25">
        <v>0</v>
      </c>
      <c r="AT179" s="25">
        <v>0</v>
      </c>
      <c r="AU179" s="25">
        <v>428.78578687093813</v>
      </c>
      <c r="AV179" s="25">
        <v>96.923127899992195</v>
      </c>
      <c r="AW179" s="25">
        <v>96.923127899992195</v>
      </c>
      <c r="AX179" s="25">
        <v>0</v>
      </c>
      <c r="AY179" s="25">
        <v>0</v>
      </c>
      <c r="AZ179" s="25">
        <v>278.77393051165978</v>
      </c>
      <c r="BA179" s="25">
        <v>77.861174682099389</v>
      </c>
      <c r="BB179" s="25">
        <v>83.713648262316838</v>
      </c>
      <c r="BC179" s="25">
        <v>117.19910756724356</v>
      </c>
      <c r="BD179" s="25">
        <v>0</v>
      </c>
      <c r="BE179" s="25">
        <v>53.088728459286109</v>
      </c>
      <c r="BF179" s="25">
        <v>8.2477032318137375</v>
      </c>
      <c r="BG179" s="25">
        <v>1.490166022623912</v>
      </c>
      <c r="BH179" s="25">
        <v>43.350859204848462</v>
      </c>
      <c r="BI179" s="25">
        <v>0</v>
      </c>
      <c r="BJ179" s="25">
        <v>428.78578687093813</v>
      </c>
      <c r="BK179" s="25">
        <v>629.0447138550112</v>
      </c>
      <c r="BL179" s="25">
        <v>1.6084119009078326</v>
      </c>
      <c r="BM179" s="25">
        <v>0.9092134385143712</v>
      </c>
    </row>
    <row r="180" spans="1:65" x14ac:dyDescent="0.35">
      <c r="A180" s="25" t="s">
        <v>10558</v>
      </c>
      <c r="B180" s="25" t="s">
        <v>10716</v>
      </c>
      <c r="C180" s="25" t="s">
        <v>9782</v>
      </c>
      <c r="D180" s="25" t="s">
        <v>9782</v>
      </c>
      <c r="E180" s="25" t="s">
        <v>10204</v>
      </c>
      <c r="F180" s="25">
        <f>F163</f>
        <v>165293</v>
      </c>
      <c r="G180" s="25">
        <f>G163</f>
        <v>0.89713268816379099</v>
      </c>
      <c r="H180" s="25">
        <f>(H163*N163+H171*N171+H179*N179)/(N163+N171+N179)</f>
        <v>159.99999999999997</v>
      </c>
      <c r="I180" s="25">
        <f>(I163*N163+I171*N171+I179*N179)/(N163+N171+N179)</f>
        <v>453.64110176902204</v>
      </c>
      <c r="J180" s="42">
        <f>(J163*N163+J171*N171+J179*N179)/(N163+N171+N179)</f>
        <v>0.83194988254454794</v>
      </c>
      <c r="K180" s="25">
        <f>K163</f>
        <v>35</v>
      </c>
      <c r="L180" s="25">
        <f>L163+L171+L179</f>
        <v>587.16925648034157</v>
      </c>
      <c r="M180" s="25">
        <f>M163+M171+M179</f>
        <v>79.824632423838082</v>
      </c>
      <c r="N180" s="25">
        <f>N163+N171+N179</f>
        <v>234.07097893311609</v>
      </c>
      <c r="O180" s="25">
        <f>O163+O171+O179</f>
        <v>43.629543082748697</v>
      </c>
      <c r="P180" s="25">
        <f>P163+P171+P179</f>
        <v>90.630234921836887</v>
      </c>
      <c r="Q180" s="25">
        <f>Q163+Q171+Q179</f>
        <v>99.811200928530496</v>
      </c>
      <c r="R180" s="25">
        <f>R163+R171+R179</f>
        <v>18.667160569916007</v>
      </c>
      <c r="S180" s="25">
        <f>S163+S171+S179</f>
        <v>39.116596091173484</v>
      </c>
      <c r="T180" s="25">
        <f>T163+T171+T179</f>
        <v>42.027444267440998</v>
      </c>
      <c r="U180" s="25">
        <f>U163+U171+U179</f>
        <v>0</v>
      </c>
      <c r="V180" s="25">
        <f>V163+V171+V179</f>
        <v>0</v>
      </c>
      <c r="W180" s="25">
        <f>W163+W171+W179</f>
        <v>7106.1374423325797</v>
      </c>
      <c r="X180" s="25">
        <f>(X163*N163+X171*N171+X179*N179)/(N163+N171+N179)</f>
        <v>0</v>
      </c>
      <c r="Y180" s="25">
        <f>(Y163*N163+Y171*N171+Y179*N179)/(N163+N171+N179)</f>
        <v>648.00265338040651</v>
      </c>
      <c r="Z180" s="25">
        <f>(Z163*N163+Z171*N171+Z179*N179)/(N163+N171+N179)</f>
        <v>0</v>
      </c>
      <c r="AA180" s="25">
        <f>(AA163*N163+AA171*N171+AA179*N179)/(N163+N171+N179)</f>
        <v>339.87496322094887</v>
      </c>
      <c r="AB180" s="25">
        <f>(AB163*N163+AB171*N171+AB179*N179)/(N163+N171+N179)</f>
        <v>0.71</v>
      </c>
      <c r="AC180" s="25">
        <f>(AC163*N163+AC171*N171+AC179*N179)/(N163+N171+N179)</f>
        <v>307.41769015945761</v>
      </c>
      <c r="AD180" s="25">
        <f>(AD163*N163+AD171*N171+AD179*N179)/(N163+N171+N179)</f>
        <v>194.3615516113845</v>
      </c>
      <c r="AE180" s="25">
        <f>(AE163*N163+AE171*N171+AE179*N179)/(N163+N171+N179)</f>
        <v>19.144514007474449</v>
      </c>
      <c r="AF180" s="25">
        <f>(AF163*N163+AF171*N171+AF179*N179)/(N163+N171+N179)</f>
        <v>-8.5605683540179243</v>
      </c>
      <c r="AG180" s="25">
        <f>(AG163*N163+AG171*N171+AG179*N179)/(N163+N171+N179)</f>
        <v>-17.566255844540173</v>
      </c>
      <c r="AH180" s="25">
        <f>(AH163*N163+AH171*N171+AH179*N179)/(N163+N171+N179)</f>
        <v>0</v>
      </c>
      <c r="AI180" s="25">
        <f>(AI163*N163+AI171*N171+AI179*N179)/(N163+N171+N179)</f>
        <v>-101.46076874999999</v>
      </c>
      <c r="AJ180" s="25">
        <f>(AJ163*N163+AJ171*N171+AJ179*N179)/(N163+N171+N179)</f>
        <v>0</v>
      </c>
      <c r="AK180" s="25">
        <f>(AK163*N163+AK171*N171+AK179*N179)/(N163+N171+N179)</f>
        <v>-66.561007620300956</v>
      </c>
      <c r="AL180" s="25">
        <f>(AL163*N163+AL171*N171+AL179*N179)/(N163+N171+N179)</f>
        <v>0</v>
      </c>
      <c r="AM180" s="25">
        <f>(AM163*N163+AM171*N171+AM179*N179)/(N163+N171+N179)</f>
        <v>-19.357465049999998</v>
      </c>
      <c r="AN180" s="25">
        <f>(AN163*N163+AN171*N171+AN179*N179)/(N163+N171+N179)</f>
        <v>0.6322898555626163</v>
      </c>
      <c r="AO180" s="25">
        <f>(AO163*N163+AO171*N171+AO179*N179)/(N163+N171+N179)</f>
        <v>453.64110176902204</v>
      </c>
      <c r="AP180" s="25">
        <f>(AP163*N163+AP171*N171+AP179*N179)/(N163+N171+N179)</f>
        <v>0</v>
      </c>
      <c r="AQ180" s="25">
        <f>(AQ163*N163+AQ171*N171+AQ179*N179)/(N163+N171+N179)</f>
        <v>0</v>
      </c>
      <c r="AR180" s="25">
        <f>(AR163*N163+AR171*N171+AR179*N179)/(N163+N171+N179)</f>
        <v>0</v>
      </c>
      <c r="AS180" s="25">
        <f>(AS163*N163+AS171*N171+AS179*N179)/(N163+N171+N179)</f>
        <v>0</v>
      </c>
      <c r="AT180" s="25">
        <f>(AT163*N163+AT171*N171+AT179*N179)/(N163+N171+N179)</f>
        <v>0</v>
      </c>
      <c r="AU180" s="25">
        <f>(AU163*N163+AU171*N171+AU179*N179)/(N163+N171+N179)</f>
        <v>326.45428322260608</v>
      </c>
      <c r="AV180" s="25">
        <f>(AV163*N163+AV171*N171+AV179*N179)/(N163+N171+N179)</f>
        <v>77.904966587645205</v>
      </c>
      <c r="AW180" s="25">
        <f>(AW163*N163+AW171*N171+AW179*N179)/(N163+N171+N179)</f>
        <v>77.904966587645205</v>
      </c>
      <c r="AX180" s="25">
        <f>(AX163*N163+AX171*N171+AX179*N179)/(N163+N171+N179)</f>
        <v>0</v>
      </c>
      <c r="AY180" s="25">
        <f>(AY163*N163+AY171*N171+AY179*N179)/(N163+N171+N179)</f>
        <v>0</v>
      </c>
      <c r="AZ180" s="25">
        <f>(AZ163*N163+AZ171*N171+AZ179*N179)/(N163+N171+N179)</f>
        <v>197.77167707404641</v>
      </c>
      <c r="BA180" s="25">
        <f>(BA163*N163+BA171*N171+BA179*N179)/(N163+N171+N179)</f>
        <v>77.861174682099403</v>
      </c>
      <c r="BB180" s="25">
        <f>(BB163*N163+BB171*N171+BB179*N179)/(N163+N171+N179)</f>
        <v>49.962709329977898</v>
      </c>
      <c r="BC180" s="25">
        <f>(BC163*N163+BC171*N171+BC179*N179)/(N163+N171+N179)</f>
        <v>69.947793061969065</v>
      </c>
      <c r="BD180" s="25">
        <f>(BD163*N163+BD171*N171+BD179*N179)/(N163+N171+N179)</f>
        <v>0</v>
      </c>
      <c r="BE180" s="25">
        <f>(BE163*N163+BE171*N171+BE179*N179)/(N163+N171+N179)</f>
        <v>50.777639560914501</v>
      </c>
      <c r="BF180" s="25">
        <f>(BF163*N163+BF171*N171+BF179*N179)/(N163+N171+N179)</f>
        <v>5.4681116315758187</v>
      </c>
      <c r="BG180" s="25">
        <f>(BG163*N163+BG171*N171+BG179*N179)/(N163+N171+N179)</f>
        <v>1.4901660226239122</v>
      </c>
      <c r="BH180" s="25">
        <f>(BH163*N163+BH171*N171+BH179*N179)/(N163+N171+N179)</f>
        <v>43.819361906714768</v>
      </c>
      <c r="BI180" s="25">
        <f>(BI163*N163+BI171*N171+BI179*N179)/(N163+N171+N179)</f>
        <v>0</v>
      </c>
      <c r="BJ180" s="25">
        <f>(BJ163*N163+BJ171*N171+BJ179*N179)/(N163+N171+N179)</f>
        <v>326.45428322260608</v>
      </c>
      <c r="BK180" s="25">
        <f>(BK163*N163+BK171*N171+BK179*N179)/(N163+N171+N179)</f>
        <v>520.81583483399061</v>
      </c>
      <c r="BL180" s="25">
        <f>(BL163*N163+BL171*N171+BL179*N179)/(N163+N171+N179)</f>
        <v>1.2315489817213812</v>
      </c>
      <c r="BM180" s="25">
        <f>(BM163*N163+BM171*N171+BM179*N179)/(N163+N171+N179)</f>
        <v>0.83194988254454794</v>
      </c>
    </row>
    <row r="181" spans="1:65" x14ac:dyDescent="0.35">
      <c r="A181" s="25" t="s">
        <v>10567</v>
      </c>
      <c r="B181" s="25" t="s">
        <v>10534</v>
      </c>
      <c r="C181" s="25" t="s">
        <v>10535</v>
      </c>
      <c r="D181" s="25" t="s">
        <v>10541</v>
      </c>
      <c r="E181" s="25" t="s">
        <v>10741</v>
      </c>
      <c r="F181" s="25">
        <v>165293</v>
      </c>
      <c r="G181" s="25">
        <v>0.89713268816379099</v>
      </c>
      <c r="H181" s="25">
        <v>160</v>
      </c>
      <c r="I181" s="25">
        <v>575.17114468577495</v>
      </c>
      <c r="J181" s="42">
        <v>0.73014098723935916</v>
      </c>
      <c r="K181" s="25">
        <v>35</v>
      </c>
      <c r="L181" s="25">
        <v>134.13351795490854</v>
      </c>
      <c r="M181" s="25">
        <v>24.357342143624596</v>
      </c>
      <c r="N181" s="25">
        <v>58.682650151476189</v>
      </c>
      <c r="O181" s="25">
        <v>10.938123233659329</v>
      </c>
      <c r="P181" s="25">
        <v>22.721408665462757</v>
      </c>
      <c r="Q181" s="25">
        <v>25.023118252354102</v>
      </c>
      <c r="R181" s="25">
        <v>4.6799413495802256</v>
      </c>
      <c r="S181" s="25">
        <v>9.806707068076328</v>
      </c>
      <c r="T181" s="25">
        <v>10.53646983469755</v>
      </c>
      <c r="U181" s="25">
        <v>0</v>
      </c>
      <c r="V181" s="25">
        <v>7126.1628307346027</v>
      </c>
      <c r="W181" s="25">
        <v>0</v>
      </c>
      <c r="X181" s="25">
        <v>0</v>
      </c>
      <c r="Y181" s="25">
        <v>716.76200301072777</v>
      </c>
      <c r="Z181" s="25">
        <v>0</v>
      </c>
      <c r="AA181" s="25">
        <v>407.55</v>
      </c>
      <c r="AB181" s="25">
        <v>0.71</v>
      </c>
      <c r="AC181" s="25">
        <v>308.50200301072783</v>
      </c>
      <c r="AD181" s="25">
        <v>141.59085832495282</v>
      </c>
      <c r="AE181" s="25">
        <v>-17.997766284219345</v>
      </c>
      <c r="AF181" s="25">
        <v>0</v>
      </c>
      <c r="AG181" s="25">
        <v>0</v>
      </c>
      <c r="AH181" s="25">
        <v>-22.132323290733549</v>
      </c>
      <c r="AI181" s="25">
        <v>-101.46076875000001</v>
      </c>
      <c r="AJ181" s="25">
        <v>0</v>
      </c>
      <c r="AK181" s="25">
        <v>0</v>
      </c>
      <c r="AL181" s="25">
        <v>0</v>
      </c>
      <c r="AM181" s="25">
        <v>0</v>
      </c>
      <c r="AN181" s="25">
        <v>0.45896252518019842</v>
      </c>
      <c r="AO181" s="25">
        <v>575.17114468577495</v>
      </c>
      <c r="AP181" s="25">
        <v>40.130089574952891</v>
      </c>
      <c r="AQ181" s="25">
        <v>17.997766284219345</v>
      </c>
      <c r="AR181" s="25">
        <v>0</v>
      </c>
      <c r="AS181" s="25">
        <v>0</v>
      </c>
      <c r="AT181" s="25">
        <v>22.132323290733549</v>
      </c>
      <c r="AU181" s="25">
        <v>381.73708252328618</v>
      </c>
      <c r="AV181" s="25">
        <v>122.99684421250002</v>
      </c>
      <c r="AW181" s="25">
        <v>122.99684421250002</v>
      </c>
      <c r="AX181" s="25">
        <v>0</v>
      </c>
      <c r="AY181" s="25">
        <v>0</v>
      </c>
      <c r="AZ181" s="25">
        <v>212.58997959422234</v>
      </c>
      <c r="BA181" s="25">
        <v>77.861174682099445</v>
      </c>
      <c r="BB181" s="25">
        <v>56.137002046717868</v>
      </c>
      <c r="BC181" s="25">
        <v>78.591802865405015</v>
      </c>
      <c r="BD181" s="25">
        <v>0</v>
      </c>
      <c r="BE181" s="25">
        <v>46.150258716563854</v>
      </c>
      <c r="BF181" s="25">
        <v>8.3658282704551166</v>
      </c>
      <c r="BG181" s="25">
        <v>1.4901660226239128</v>
      </c>
      <c r="BH181" s="25">
        <v>36.294264423484826</v>
      </c>
      <c r="BI181" s="25">
        <v>0</v>
      </c>
      <c r="BJ181" s="25">
        <v>421.86717209823905</v>
      </c>
      <c r="BK181" s="25">
        <v>563.45803042319187</v>
      </c>
      <c r="BL181" s="25">
        <v>1.3612748809214716</v>
      </c>
      <c r="BM181" s="25">
        <v>0.73014098723935916</v>
      </c>
    </row>
    <row r="182" spans="1:65" x14ac:dyDescent="0.35">
      <c r="A182" s="25" t="s">
        <v>10567</v>
      </c>
      <c r="B182" s="25" t="s">
        <v>10534</v>
      </c>
      <c r="C182" s="25" t="s">
        <v>10535</v>
      </c>
      <c r="D182" s="25" t="s">
        <v>10543</v>
      </c>
      <c r="E182" s="25" t="s">
        <v>10742</v>
      </c>
      <c r="F182" s="25">
        <v>165293</v>
      </c>
      <c r="G182" s="25">
        <v>0.89713268816379099</v>
      </c>
      <c r="H182" s="25">
        <v>160</v>
      </c>
      <c r="I182" s="25">
        <v>711.2991510577715</v>
      </c>
      <c r="J182" s="42">
        <v>0.32623571237285071</v>
      </c>
      <c r="K182" s="25">
        <v>35</v>
      </c>
      <c r="L182" s="25">
        <v>134.13351795490854</v>
      </c>
      <c r="M182" s="25">
        <v>24.357342143624596</v>
      </c>
      <c r="N182" s="25">
        <v>58.682650151476189</v>
      </c>
      <c r="O182" s="25">
        <v>10.938123233659329</v>
      </c>
      <c r="P182" s="25">
        <v>22.721408665462757</v>
      </c>
      <c r="Q182" s="25">
        <v>25.023118252354102</v>
      </c>
      <c r="R182" s="25">
        <v>4.6799413495802256</v>
      </c>
      <c r="S182" s="25">
        <v>9.806707068076328</v>
      </c>
      <c r="T182" s="25">
        <v>10.53646983469755</v>
      </c>
      <c r="U182" s="25">
        <v>0</v>
      </c>
      <c r="V182" s="25">
        <v>0</v>
      </c>
      <c r="W182" s="25">
        <v>1781.5407076836507</v>
      </c>
      <c r="X182" s="25">
        <v>0</v>
      </c>
      <c r="Y182" s="25">
        <v>716.76200301072777</v>
      </c>
      <c r="Z182" s="25">
        <v>0</v>
      </c>
      <c r="AA182" s="25">
        <v>407.55</v>
      </c>
      <c r="AB182" s="25">
        <v>0.71</v>
      </c>
      <c r="AC182" s="25">
        <v>308.50200301072783</v>
      </c>
      <c r="AD182" s="25">
        <v>5.4628519529562709</v>
      </c>
      <c r="AE182" s="25">
        <v>20.228826858744661</v>
      </c>
      <c r="AF182" s="25">
        <v>-11.382016147739956</v>
      </c>
      <c r="AG182" s="25">
        <v>117.9116859385819</v>
      </c>
      <c r="AH182" s="25">
        <v>0</v>
      </c>
      <c r="AI182" s="25">
        <v>-101.46076875000001</v>
      </c>
      <c r="AJ182" s="25">
        <v>0</v>
      </c>
      <c r="AK182" s="25">
        <v>-30.760579852542968</v>
      </c>
      <c r="AL182" s="25">
        <v>0</v>
      </c>
      <c r="AM182" s="25">
        <v>0</v>
      </c>
      <c r="AN182" s="25">
        <v>1.7707670937767966E-2</v>
      </c>
      <c r="AO182" s="25">
        <v>711.2991510577715</v>
      </c>
      <c r="AP182" s="25">
        <v>0</v>
      </c>
      <c r="AQ182" s="25">
        <v>0</v>
      </c>
      <c r="AR182" s="25">
        <v>0</v>
      </c>
      <c r="AS182" s="25">
        <v>0</v>
      </c>
      <c r="AT182" s="25">
        <v>0</v>
      </c>
      <c r="AU182" s="25">
        <v>370.0903363133076</v>
      </c>
      <c r="AV182" s="25">
        <v>122.99684421250002</v>
      </c>
      <c r="AW182" s="25">
        <v>122.99684421250002</v>
      </c>
      <c r="AX182" s="25">
        <v>0</v>
      </c>
      <c r="AY182" s="25">
        <v>0</v>
      </c>
      <c r="AZ182" s="25">
        <v>212.58997959422234</v>
      </c>
      <c r="BA182" s="25">
        <v>77.861174682099445</v>
      </c>
      <c r="BB182" s="25">
        <v>56.137002046717868</v>
      </c>
      <c r="BC182" s="25">
        <v>78.591802865405015</v>
      </c>
      <c r="BD182" s="25">
        <v>0</v>
      </c>
      <c r="BE182" s="25">
        <v>34.503512506585253</v>
      </c>
      <c r="BF182" s="25">
        <v>6.8277992778279684</v>
      </c>
      <c r="BG182" s="25">
        <v>1.4901660226239128</v>
      </c>
      <c r="BH182" s="25">
        <v>26.185547206133371</v>
      </c>
      <c r="BI182" s="25">
        <v>0</v>
      </c>
      <c r="BJ182" s="25">
        <v>370.0903363133076</v>
      </c>
      <c r="BK182" s="25">
        <v>375.55318826626387</v>
      </c>
      <c r="BL182" s="25">
        <v>0.75218696472277591</v>
      </c>
      <c r="BM182" s="25">
        <v>0.32623571237285071</v>
      </c>
    </row>
    <row r="183" spans="1:65" x14ac:dyDescent="0.35">
      <c r="A183" s="25" t="s">
        <v>10567</v>
      </c>
      <c r="B183" s="25" t="s">
        <v>10534</v>
      </c>
      <c r="C183" s="25" t="s">
        <v>10535</v>
      </c>
      <c r="D183" s="25" t="s">
        <v>10545</v>
      </c>
      <c r="E183" s="25" t="s">
        <v>10743</v>
      </c>
      <c r="F183" s="25">
        <v>165293</v>
      </c>
      <c r="G183" s="25">
        <v>0.89713268816379099</v>
      </c>
      <c r="H183" s="25">
        <v>160</v>
      </c>
      <c r="I183" s="25">
        <v>600.53203027106349</v>
      </c>
      <c r="J183" s="42">
        <v>0.58931948808649592</v>
      </c>
      <c r="K183" s="25">
        <v>35</v>
      </c>
      <c r="L183" s="25">
        <v>134.13351795490854</v>
      </c>
      <c r="M183" s="25">
        <v>24.357342143624596</v>
      </c>
      <c r="N183" s="25">
        <v>58.682650151476189</v>
      </c>
      <c r="O183" s="25">
        <v>10.938123233659329</v>
      </c>
      <c r="P183" s="25">
        <v>22.721408665462757</v>
      </c>
      <c r="Q183" s="25">
        <v>25.023118252354102</v>
      </c>
      <c r="R183" s="25">
        <v>4.6799413495802256</v>
      </c>
      <c r="S183" s="25">
        <v>9.806707068076328</v>
      </c>
      <c r="T183" s="25">
        <v>10.53646983469755</v>
      </c>
      <c r="U183" s="25">
        <v>0</v>
      </c>
      <c r="V183" s="25">
        <v>0</v>
      </c>
      <c r="W183" s="25">
        <v>0</v>
      </c>
      <c r="X183" s="25">
        <v>1781540.7076836508</v>
      </c>
      <c r="Y183" s="25">
        <v>716.76200301072777</v>
      </c>
      <c r="Z183" s="25">
        <v>0</v>
      </c>
      <c r="AA183" s="25">
        <v>407.55</v>
      </c>
      <c r="AB183" s="25">
        <v>0.71</v>
      </c>
      <c r="AC183" s="25">
        <v>308.50200301072783</v>
      </c>
      <c r="AD183" s="25">
        <v>116.22997273966428</v>
      </c>
      <c r="AE183" s="25">
        <v>20.228826858744661</v>
      </c>
      <c r="AF183" s="25">
        <v>0</v>
      </c>
      <c r="AG183" s="25">
        <v>0</v>
      </c>
      <c r="AH183" s="25">
        <v>0</v>
      </c>
      <c r="AI183" s="25">
        <v>-101.46076875000001</v>
      </c>
      <c r="AJ183" s="25">
        <v>0</v>
      </c>
      <c r="AK183" s="25">
        <v>-34.99803084840903</v>
      </c>
      <c r="AL183" s="25">
        <v>0</v>
      </c>
      <c r="AM183" s="25">
        <v>0</v>
      </c>
      <c r="AN183" s="25">
        <v>0.37675597437084551</v>
      </c>
      <c r="AO183" s="25">
        <v>600.53203027106349</v>
      </c>
      <c r="AP183" s="25">
        <v>0</v>
      </c>
      <c r="AQ183" s="25">
        <v>0</v>
      </c>
      <c r="AR183" s="25">
        <v>0</v>
      </c>
      <c r="AS183" s="25">
        <v>0</v>
      </c>
      <c r="AT183" s="25">
        <v>0</v>
      </c>
      <c r="AU183" s="25">
        <v>381.17725892995077</v>
      </c>
      <c r="AV183" s="25">
        <v>122.99684421250002</v>
      </c>
      <c r="AW183" s="25">
        <v>122.99684421250002</v>
      </c>
      <c r="AX183" s="25">
        <v>0</v>
      </c>
      <c r="AY183" s="25">
        <v>0</v>
      </c>
      <c r="AZ183" s="25">
        <v>212.58997959422234</v>
      </c>
      <c r="BA183" s="25">
        <v>77.861174682099445</v>
      </c>
      <c r="BB183" s="25">
        <v>56.137002046717868</v>
      </c>
      <c r="BC183" s="25">
        <v>78.591802865405015</v>
      </c>
      <c r="BD183" s="25">
        <v>0</v>
      </c>
      <c r="BE183" s="25">
        <v>45.590435123228389</v>
      </c>
      <c r="BF183" s="25">
        <v>6.6159267280346654</v>
      </c>
      <c r="BG183" s="25">
        <v>1.4901660226239128</v>
      </c>
      <c r="BH183" s="25">
        <v>37.484342372569806</v>
      </c>
      <c r="BI183" s="25">
        <v>0</v>
      </c>
      <c r="BJ183" s="25">
        <v>381.17725892995077</v>
      </c>
      <c r="BK183" s="25">
        <v>497.40723166961504</v>
      </c>
      <c r="BL183" s="25">
        <v>1.1471731956520896</v>
      </c>
      <c r="BM183" s="25">
        <v>0.58931948808649592</v>
      </c>
    </row>
    <row r="184" spans="1:65" x14ac:dyDescent="0.35">
      <c r="A184" s="25" t="s">
        <v>10567</v>
      </c>
      <c r="B184" s="25" t="s">
        <v>10534</v>
      </c>
      <c r="C184" s="25" t="s">
        <v>10535</v>
      </c>
      <c r="D184" s="25" t="s">
        <v>10547</v>
      </c>
      <c r="E184" s="25" t="s">
        <v>10744</v>
      </c>
      <c r="F184" s="25">
        <v>165293</v>
      </c>
      <c r="G184" s="25">
        <v>0.89713268816379099</v>
      </c>
      <c r="H184" s="25">
        <v>160</v>
      </c>
      <c r="I184" s="25">
        <v>595.9086189436149</v>
      </c>
      <c r="J184" s="42">
        <v>0.51277080249724438</v>
      </c>
      <c r="K184" s="25">
        <v>35</v>
      </c>
      <c r="L184" s="25">
        <v>87.323693112417729</v>
      </c>
      <c r="M184" s="25">
        <v>20.899707086516418</v>
      </c>
      <c r="N184" s="25">
        <v>58.682650151476189</v>
      </c>
      <c r="O184" s="25">
        <v>8.2460859992854338</v>
      </c>
      <c r="P184" s="25">
        <v>23.682850534882004</v>
      </c>
      <c r="Q184" s="25">
        <v>26.753713617308758</v>
      </c>
      <c r="R184" s="25">
        <v>4.6799413495802256</v>
      </c>
      <c r="S184" s="25">
        <v>11.537302433030975</v>
      </c>
      <c r="T184" s="25">
        <v>10.53646983469755</v>
      </c>
      <c r="U184" s="25">
        <v>0</v>
      </c>
      <c r="V184" s="25">
        <v>0</v>
      </c>
      <c r="W184" s="25">
        <v>0</v>
      </c>
      <c r="X184" s="25">
        <v>0</v>
      </c>
      <c r="Y184" s="25">
        <v>680.11893506200749</v>
      </c>
      <c r="Z184" s="25">
        <v>0</v>
      </c>
      <c r="AA184" s="25">
        <v>407.55</v>
      </c>
      <c r="AB184" s="25">
        <v>0.71</v>
      </c>
      <c r="AC184" s="25">
        <v>271.8589350620075</v>
      </c>
      <c r="AD184" s="25">
        <v>84.210316118392598</v>
      </c>
      <c r="AE184" s="25">
        <v>17.250452631607413</v>
      </c>
      <c r="AF184" s="25">
        <v>0</v>
      </c>
      <c r="AG184" s="25">
        <v>0</v>
      </c>
      <c r="AH184" s="25">
        <v>0</v>
      </c>
      <c r="AI184" s="25">
        <v>-101.46076875000001</v>
      </c>
      <c r="AJ184" s="25">
        <v>0</v>
      </c>
      <c r="AK184" s="25">
        <v>0</v>
      </c>
      <c r="AL184" s="25">
        <v>0</v>
      </c>
      <c r="AM184" s="25">
        <v>0</v>
      </c>
      <c r="AN184" s="25">
        <v>0.30975739715593792</v>
      </c>
      <c r="AO184" s="25">
        <v>595.9086189436149</v>
      </c>
      <c r="AP184" s="25">
        <v>0</v>
      </c>
      <c r="AQ184" s="25">
        <v>0</v>
      </c>
      <c r="AR184" s="25">
        <v>0</v>
      </c>
      <c r="AS184" s="25">
        <v>0</v>
      </c>
      <c r="AT184" s="25">
        <v>0</v>
      </c>
      <c r="AU184" s="25">
        <v>328.21315969435688</v>
      </c>
      <c r="AV184" s="25">
        <v>119.70846175</v>
      </c>
      <c r="AW184" s="25">
        <v>119.70846175</v>
      </c>
      <c r="AX184" s="25">
        <v>0</v>
      </c>
      <c r="AY184" s="25">
        <v>0</v>
      </c>
      <c r="AZ184" s="25">
        <v>168.85229392127576</v>
      </c>
      <c r="BA184" s="25">
        <v>77.861174682099445</v>
      </c>
      <c r="BB184" s="25">
        <v>37.912966349656806</v>
      </c>
      <c r="BC184" s="25">
        <v>53.078152889519529</v>
      </c>
      <c r="BD184" s="25">
        <v>0</v>
      </c>
      <c r="BE184" s="25">
        <v>39.652404023081168</v>
      </c>
      <c r="BF184" s="25">
        <v>6.8042090462130709</v>
      </c>
      <c r="BG184" s="25">
        <v>1.4901660226239128</v>
      </c>
      <c r="BH184" s="25">
        <v>31.358028954244183</v>
      </c>
      <c r="BI184" s="25">
        <v>0</v>
      </c>
      <c r="BJ184" s="25">
        <v>328.21315969435688</v>
      </c>
      <c r="BK184" s="25">
        <v>412.42347581274947</v>
      </c>
      <c r="BL184" s="25">
        <v>1.1239819676371745</v>
      </c>
      <c r="BM184" s="25">
        <v>0.51277080249724438</v>
      </c>
    </row>
    <row r="185" spans="1:65" x14ac:dyDescent="0.35">
      <c r="A185" s="25" t="s">
        <v>10567</v>
      </c>
      <c r="B185" s="25" t="s">
        <v>10534</v>
      </c>
      <c r="C185" s="25" t="s">
        <v>10535</v>
      </c>
      <c r="D185" s="25" t="s">
        <v>10549</v>
      </c>
      <c r="E185" s="25" t="s">
        <v>10745</v>
      </c>
      <c r="F185" s="25">
        <v>165293</v>
      </c>
      <c r="G185" s="25">
        <v>0.89713268816379099</v>
      </c>
      <c r="H185" s="25">
        <v>160</v>
      </c>
      <c r="I185" s="25">
        <v>649.76532453006303</v>
      </c>
      <c r="J185" s="42">
        <v>0.38910853100534437</v>
      </c>
      <c r="K185" s="25">
        <v>35</v>
      </c>
      <c r="L185" s="25">
        <v>66.250524824318433</v>
      </c>
      <c r="M185" s="25">
        <v>17.611185649755086</v>
      </c>
      <c r="N185" s="25">
        <v>58.682650151476189</v>
      </c>
      <c r="O185" s="25">
        <v>13.150635192320436</v>
      </c>
      <c r="P185" s="25">
        <v>20.528364675989405</v>
      </c>
      <c r="Q185" s="25">
        <v>25.003650283166365</v>
      </c>
      <c r="R185" s="25">
        <v>4.6799413495802256</v>
      </c>
      <c r="S185" s="25">
        <v>0</v>
      </c>
      <c r="T185" s="25">
        <v>20.323708933586126</v>
      </c>
      <c r="U185" s="25">
        <v>0</v>
      </c>
      <c r="V185" s="25">
        <v>0</v>
      </c>
      <c r="W185" s="25">
        <v>0</v>
      </c>
      <c r="X185" s="25">
        <v>0</v>
      </c>
      <c r="Y185" s="25">
        <v>739.16986027933831</v>
      </c>
      <c r="Z185" s="25">
        <v>0</v>
      </c>
      <c r="AA185" s="25">
        <v>407.55</v>
      </c>
      <c r="AB185" s="25">
        <v>0.71</v>
      </c>
      <c r="AC185" s="25">
        <v>330.90986027933826</v>
      </c>
      <c r="AD185" s="25">
        <v>89.404535749275283</v>
      </c>
      <c r="AE185" s="25">
        <v>12.056233000724813</v>
      </c>
      <c r="AF185" s="25">
        <v>0</v>
      </c>
      <c r="AG185" s="25">
        <v>0</v>
      </c>
      <c r="AH185" s="25">
        <v>0</v>
      </c>
      <c r="AI185" s="25">
        <v>-101.46076875000001</v>
      </c>
      <c r="AJ185" s="25">
        <v>0</v>
      </c>
      <c r="AK185" s="25">
        <v>0</v>
      </c>
      <c r="AL185" s="25">
        <v>0</v>
      </c>
      <c r="AM185" s="25">
        <v>0</v>
      </c>
      <c r="AN185" s="25">
        <v>0.27017791393041068</v>
      </c>
      <c r="AO185" s="25">
        <v>649.76532453006303</v>
      </c>
      <c r="AP185" s="25">
        <v>0</v>
      </c>
      <c r="AQ185" s="25">
        <v>0</v>
      </c>
      <c r="AR185" s="25">
        <v>0</v>
      </c>
      <c r="AS185" s="25">
        <v>0</v>
      </c>
      <c r="AT185" s="25">
        <v>0</v>
      </c>
      <c r="AU185" s="25">
        <v>329.33455545616664</v>
      </c>
      <c r="AV185" s="25">
        <v>130.49762779999998</v>
      </c>
      <c r="AW185" s="25">
        <v>130.49762779999998</v>
      </c>
      <c r="AX185" s="25">
        <v>0</v>
      </c>
      <c r="AY185" s="25">
        <v>0</v>
      </c>
      <c r="AZ185" s="25">
        <v>151.29016671842373</v>
      </c>
      <c r="BA185" s="25">
        <v>77.861174682099445</v>
      </c>
      <c r="BB185" s="25">
        <v>30.595413348468462</v>
      </c>
      <c r="BC185" s="25">
        <v>42.833578687855841</v>
      </c>
      <c r="BD185" s="25">
        <v>0</v>
      </c>
      <c r="BE185" s="25">
        <v>47.546760937742917</v>
      </c>
      <c r="BF185" s="25">
        <v>9.5741588408312293</v>
      </c>
      <c r="BG185" s="25">
        <v>1.4901660226239128</v>
      </c>
      <c r="BH185" s="25">
        <v>36.482436074287776</v>
      </c>
      <c r="BI185" s="25">
        <v>0</v>
      </c>
      <c r="BJ185" s="25">
        <v>329.33455545616664</v>
      </c>
      <c r="BK185" s="25">
        <v>418.73909120544192</v>
      </c>
      <c r="BL185" s="25">
        <v>0.76404260275797564</v>
      </c>
      <c r="BM185" s="25">
        <v>0.38910853100534437</v>
      </c>
    </row>
    <row r="186" spans="1:65" x14ac:dyDescent="0.35">
      <c r="A186" s="25" t="s">
        <v>10567</v>
      </c>
      <c r="B186" s="25" t="s">
        <v>10534</v>
      </c>
      <c r="C186" s="25" t="s">
        <v>10535</v>
      </c>
      <c r="D186" s="25" t="s">
        <v>10551</v>
      </c>
      <c r="E186" s="25" t="s">
        <v>10746</v>
      </c>
      <c r="F186" s="25">
        <v>165293</v>
      </c>
      <c r="G186" s="25">
        <v>0.89713268816379099</v>
      </c>
      <c r="H186" s="25">
        <v>160</v>
      </c>
      <c r="I186" s="25">
        <v>647.47199104563776</v>
      </c>
      <c r="J186" s="42">
        <v>0.99972377325610517</v>
      </c>
      <c r="K186" s="25">
        <v>35</v>
      </c>
      <c r="L186" s="25">
        <v>66.250524824318433</v>
      </c>
      <c r="M186" s="25">
        <v>15.810329779378085</v>
      </c>
      <c r="N186" s="25">
        <v>58.682650151476189</v>
      </c>
      <c r="O186" s="25">
        <v>42.885266279843485</v>
      </c>
      <c r="P186" s="25">
        <v>10.800541760379193</v>
      </c>
      <c r="Q186" s="25">
        <v>4.996842111253522</v>
      </c>
      <c r="R186" s="25">
        <v>4.996842111253522</v>
      </c>
      <c r="S186" s="25">
        <v>0</v>
      </c>
      <c r="T186" s="25">
        <v>0</v>
      </c>
      <c r="U186" s="25">
        <v>37208.84424386669</v>
      </c>
      <c r="V186" s="25">
        <v>0</v>
      </c>
      <c r="W186" s="25">
        <v>0</v>
      </c>
      <c r="X186" s="25">
        <v>0</v>
      </c>
      <c r="Y186" s="25">
        <v>1028.0900437148994</v>
      </c>
      <c r="Z186" s="25">
        <v>0</v>
      </c>
      <c r="AA186" s="25">
        <v>407.55</v>
      </c>
      <c r="AB186" s="25">
        <v>0.71</v>
      </c>
      <c r="AC186" s="25">
        <v>619.83004371489949</v>
      </c>
      <c r="AD186" s="25">
        <v>380.6180526692616</v>
      </c>
      <c r="AE186" s="25">
        <v>-12.581044946244916</v>
      </c>
      <c r="AF186" s="25">
        <v>0</v>
      </c>
      <c r="AG186" s="25">
        <v>0</v>
      </c>
      <c r="AH186" s="25">
        <v>-219.76798968491497</v>
      </c>
      <c r="AI186" s="25">
        <v>-123.00035822944255</v>
      </c>
      <c r="AJ186" s="25">
        <v>-25.268659808659457</v>
      </c>
      <c r="AK186" s="25">
        <v>0</v>
      </c>
      <c r="AL186" s="25">
        <v>0</v>
      </c>
      <c r="AM186" s="25">
        <v>0</v>
      </c>
      <c r="AN186" s="25">
        <v>0.61406841525147626</v>
      </c>
      <c r="AO186" s="25">
        <v>647.47199104563776</v>
      </c>
      <c r="AP186" s="25">
        <v>232.3490346311599</v>
      </c>
      <c r="AQ186" s="25">
        <v>12.581044946244916</v>
      </c>
      <c r="AR186" s="25">
        <v>0</v>
      </c>
      <c r="AS186" s="25">
        <v>0</v>
      </c>
      <c r="AT186" s="25">
        <v>219.76798968491497</v>
      </c>
      <c r="AU186" s="25">
        <v>489.15609838026597</v>
      </c>
      <c r="AV186" s="25">
        <v>163.76932449999998</v>
      </c>
      <c r="AW186" s="25">
        <v>163.76932449999998</v>
      </c>
      <c r="AX186" s="25">
        <v>0</v>
      </c>
      <c r="AY186" s="25">
        <v>0</v>
      </c>
      <c r="AZ186" s="25">
        <v>157.14797624355919</v>
      </c>
      <c r="BA186" s="25">
        <v>83.718984207234897</v>
      </c>
      <c r="BB186" s="25">
        <v>30.595413348468462</v>
      </c>
      <c r="BC186" s="25">
        <v>42.833578687855841</v>
      </c>
      <c r="BD186" s="25">
        <v>0</v>
      </c>
      <c r="BE186" s="25">
        <v>168.23879763670681</v>
      </c>
      <c r="BF186" s="25">
        <v>19.859029917328009</v>
      </c>
      <c r="BG186" s="25">
        <v>1.6022772097078448</v>
      </c>
      <c r="BH186" s="25">
        <v>146.77749050967097</v>
      </c>
      <c r="BI186" s="25">
        <v>0</v>
      </c>
      <c r="BJ186" s="25">
        <v>721.50513301142587</v>
      </c>
      <c r="BK186" s="25">
        <v>1102.1231856806876</v>
      </c>
      <c r="BL186" s="25">
        <v>1.0443074654566449</v>
      </c>
      <c r="BM186" s="25">
        <v>0.99972377325610517</v>
      </c>
    </row>
    <row r="187" spans="1:65" x14ac:dyDescent="0.35">
      <c r="A187" s="25" t="s">
        <v>10567</v>
      </c>
      <c r="B187" s="25" t="s">
        <v>10534</v>
      </c>
      <c r="C187" s="25" t="s">
        <v>10535</v>
      </c>
      <c r="D187" s="25" t="s">
        <v>10553</v>
      </c>
      <c r="E187" s="25" t="s">
        <v>10747</v>
      </c>
      <c r="F187" s="25">
        <v>165293</v>
      </c>
      <c r="G187" s="25">
        <v>0.89713268816379099</v>
      </c>
      <c r="H187" s="25">
        <v>160</v>
      </c>
      <c r="I187" s="25">
        <v>1590.3386478034256</v>
      </c>
      <c r="J187" s="42">
        <v>6.0879942756925202E-2</v>
      </c>
      <c r="K187" s="25">
        <v>35</v>
      </c>
      <c r="L187" s="25">
        <v>119.75193399789856</v>
      </c>
      <c r="M187" s="25">
        <v>27.024117034852736</v>
      </c>
      <c r="N187" s="25">
        <v>58.682650151476189</v>
      </c>
      <c r="O187" s="25">
        <v>42.885266279843485</v>
      </c>
      <c r="P187" s="25">
        <v>10.800541760379193</v>
      </c>
      <c r="Q187" s="25">
        <v>4.996842111253522</v>
      </c>
      <c r="R187" s="25">
        <v>4.996842111253522</v>
      </c>
      <c r="S187" s="25">
        <v>0</v>
      </c>
      <c r="T187" s="25">
        <v>0</v>
      </c>
      <c r="U187" s="25">
        <v>37208.84424386669</v>
      </c>
      <c r="V187" s="25">
        <v>0</v>
      </c>
      <c r="W187" s="25">
        <v>0</v>
      </c>
      <c r="X187" s="25">
        <v>0</v>
      </c>
      <c r="Y187" s="25">
        <v>1935.8582690848621</v>
      </c>
      <c r="Z187" s="25">
        <v>0</v>
      </c>
      <c r="AA187" s="25">
        <v>407.55</v>
      </c>
      <c r="AB187" s="25">
        <v>0.71</v>
      </c>
      <c r="AC187" s="25">
        <v>1527.5982690848621</v>
      </c>
      <c r="AD187" s="25">
        <v>345.51962128143646</v>
      </c>
      <c r="AE187" s="25">
        <v>-35.922863308134012</v>
      </c>
      <c r="AF187" s="25">
        <v>0</v>
      </c>
      <c r="AG187" s="25">
        <v>0</v>
      </c>
      <c r="AH187" s="25">
        <v>-184.33809684576414</v>
      </c>
      <c r="AI187" s="25">
        <v>-123.00035822944255</v>
      </c>
      <c r="AJ187" s="25">
        <v>-2.258302898095748</v>
      </c>
      <c r="AK187" s="25">
        <v>0</v>
      </c>
      <c r="AL187" s="25">
        <v>0</v>
      </c>
      <c r="AM187" s="25">
        <v>0</v>
      </c>
      <c r="AN187" s="25">
        <v>0.22618487351941477</v>
      </c>
      <c r="AO187" s="25">
        <v>1590.3386478034256</v>
      </c>
      <c r="AP187" s="25">
        <v>220.26096015389817</v>
      </c>
      <c r="AQ187" s="25">
        <v>35.922863308134012</v>
      </c>
      <c r="AR187" s="25">
        <v>0</v>
      </c>
      <c r="AS187" s="25">
        <v>0</v>
      </c>
      <c r="AT187" s="25">
        <v>184.33809684576414</v>
      </c>
      <c r="AU187" s="25">
        <v>893.63741349192583</v>
      </c>
      <c r="AV187" s="25">
        <v>163.76932449999998</v>
      </c>
      <c r="AW187" s="25">
        <v>163.76932449999998</v>
      </c>
      <c r="AX187" s="25">
        <v>0</v>
      </c>
      <c r="AY187" s="25">
        <v>0</v>
      </c>
      <c r="AZ187" s="25">
        <v>260.26251393944881</v>
      </c>
      <c r="BA187" s="25">
        <v>83.718984207234897</v>
      </c>
      <c r="BB187" s="25">
        <v>73.559804055089145</v>
      </c>
      <c r="BC187" s="25">
        <v>102.9837256771248</v>
      </c>
      <c r="BD187" s="25">
        <v>0</v>
      </c>
      <c r="BE187" s="25">
        <v>469.60557505247709</v>
      </c>
      <c r="BF187" s="25">
        <v>63.572530478871748</v>
      </c>
      <c r="BG187" s="25">
        <v>1.6022772097078448</v>
      </c>
      <c r="BH187" s="25">
        <v>404.43076736389753</v>
      </c>
      <c r="BI187" s="25">
        <v>0</v>
      </c>
      <c r="BJ187" s="25">
        <v>1113.898373645824</v>
      </c>
      <c r="BK187" s="25">
        <v>1459.4179949272605</v>
      </c>
      <c r="BL187" s="25">
        <v>6.3380358437038653E-2</v>
      </c>
      <c r="BM187" s="25">
        <v>6.0879942756925202E-2</v>
      </c>
    </row>
    <row r="188" spans="1:65" x14ac:dyDescent="0.35">
      <c r="A188" s="25" t="s">
        <v>10567</v>
      </c>
      <c r="B188" s="25" t="s">
        <v>10534</v>
      </c>
      <c r="C188" s="25" t="s">
        <v>10696</v>
      </c>
      <c r="D188" s="25" t="s">
        <v>9782</v>
      </c>
      <c r="E188" s="25" t="s">
        <v>10748</v>
      </c>
      <c r="F188" s="25">
        <v>165293</v>
      </c>
      <c r="G188" s="25">
        <v>0.89713268816379099</v>
      </c>
      <c r="H188" s="25">
        <v>160</v>
      </c>
      <c r="I188" s="68">
        <v>575.17114468577495</v>
      </c>
      <c r="J188" s="43">
        <v>0.73014098723935916</v>
      </c>
      <c r="K188" s="25">
        <v>35</v>
      </c>
      <c r="L188" s="25">
        <v>134.13351795490854</v>
      </c>
      <c r="M188" s="25">
        <v>24.357342143624596</v>
      </c>
      <c r="N188" s="25">
        <v>58.682650151476189</v>
      </c>
      <c r="O188" s="25">
        <v>10.938123233659329</v>
      </c>
      <c r="P188" s="25">
        <v>22.721408665462757</v>
      </c>
      <c r="Q188" s="25">
        <v>25.023118252354102</v>
      </c>
      <c r="R188" s="25">
        <v>4.6799413495802256</v>
      </c>
      <c r="S188" s="25">
        <v>9.806707068076328</v>
      </c>
      <c r="T188" s="25">
        <v>10.53646983469755</v>
      </c>
      <c r="U188" s="25">
        <v>0</v>
      </c>
      <c r="V188" s="25">
        <v>7126.1628307346027</v>
      </c>
      <c r="W188" s="25">
        <v>0</v>
      </c>
      <c r="X188" s="25">
        <v>0</v>
      </c>
      <c r="Y188" s="25">
        <v>716.76200301072777</v>
      </c>
      <c r="Z188" s="25">
        <v>0</v>
      </c>
      <c r="AA188" s="25">
        <v>407.55</v>
      </c>
      <c r="AB188" s="25">
        <v>0.71</v>
      </c>
      <c r="AC188" s="25">
        <v>308.50200301072783</v>
      </c>
      <c r="AD188" s="25">
        <v>141.59085832495282</v>
      </c>
      <c r="AE188" s="25">
        <v>-17.997766284219345</v>
      </c>
      <c r="AF188" s="25">
        <v>0</v>
      </c>
      <c r="AG188" s="25">
        <v>0</v>
      </c>
      <c r="AH188" s="25">
        <v>-22.132323290733549</v>
      </c>
      <c r="AI188" s="25">
        <v>-101.46076875000001</v>
      </c>
      <c r="AJ188" s="25">
        <v>0</v>
      </c>
      <c r="AK188" s="25">
        <v>0</v>
      </c>
      <c r="AL188" s="25">
        <v>0</v>
      </c>
      <c r="AM188" s="25">
        <v>0</v>
      </c>
      <c r="AN188" s="25">
        <v>0.45896252518019842</v>
      </c>
      <c r="AO188" s="25">
        <v>575.17114468577495</v>
      </c>
      <c r="AP188" s="25">
        <v>40.130089574952891</v>
      </c>
      <c r="AQ188" s="25">
        <v>17.997766284219345</v>
      </c>
      <c r="AR188" s="25">
        <v>0</v>
      </c>
      <c r="AS188" s="25">
        <v>0</v>
      </c>
      <c r="AT188" s="25">
        <v>22.132323290733549</v>
      </c>
      <c r="AU188" s="25">
        <v>381.73708252328618</v>
      </c>
      <c r="AV188" s="25">
        <v>122.99684421250002</v>
      </c>
      <c r="AW188" s="25">
        <v>122.99684421250002</v>
      </c>
      <c r="AX188" s="25">
        <v>0</v>
      </c>
      <c r="AY188" s="25">
        <v>0</v>
      </c>
      <c r="AZ188" s="25">
        <v>212.58997959422234</v>
      </c>
      <c r="BA188" s="25">
        <v>77.861174682099445</v>
      </c>
      <c r="BB188" s="25">
        <v>56.137002046717868</v>
      </c>
      <c r="BC188" s="25">
        <v>78.591802865405015</v>
      </c>
      <c r="BD188" s="25">
        <v>0</v>
      </c>
      <c r="BE188" s="25">
        <v>46.150258716563854</v>
      </c>
      <c r="BF188" s="25">
        <v>8.3658282704551166</v>
      </c>
      <c r="BG188" s="25">
        <v>1.4901660226239128</v>
      </c>
      <c r="BH188" s="25">
        <v>36.294264423484826</v>
      </c>
      <c r="BI188" s="25">
        <v>0</v>
      </c>
      <c r="BJ188" s="25">
        <v>421.86717209823905</v>
      </c>
      <c r="BK188" s="25">
        <v>563.45803042319187</v>
      </c>
      <c r="BL188" s="25">
        <v>1.3612748809214716</v>
      </c>
      <c r="BM188" s="25">
        <v>0.73014098723935916</v>
      </c>
    </row>
    <row r="189" spans="1:65" x14ac:dyDescent="0.35">
      <c r="A189" s="25" t="s">
        <v>10567</v>
      </c>
      <c r="B189" s="25" t="s">
        <v>10534</v>
      </c>
      <c r="C189" s="25" t="s">
        <v>10536</v>
      </c>
      <c r="D189" s="25" t="s">
        <v>10541</v>
      </c>
      <c r="E189" s="25" t="s">
        <v>10749</v>
      </c>
      <c r="F189" s="25">
        <v>380159</v>
      </c>
      <c r="G189" s="25">
        <v>0.89711388605351761</v>
      </c>
      <c r="H189" s="25">
        <v>160</v>
      </c>
      <c r="I189" s="25">
        <v>449.28765031040706</v>
      </c>
      <c r="J189" s="42">
        <v>0.7900345142177817</v>
      </c>
      <c r="K189" s="25">
        <v>35</v>
      </c>
      <c r="L189" s="25">
        <v>214.63891319234702</v>
      </c>
      <c r="M189" s="25">
        <v>37.295825904597557</v>
      </c>
      <c r="N189" s="25">
        <v>134.96197692780706</v>
      </c>
      <c r="O189" s="25">
        <v>25.156170208470122</v>
      </c>
      <c r="P189" s="25">
        <v>52.256096549148779</v>
      </c>
      <c r="Q189" s="25">
        <v>57.549710170188156</v>
      </c>
      <c r="R189" s="25">
        <v>10.763217659992613</v>
      </c>
      <c r="S189" s="25">
        <v>22.554069552807775</v>
      </c>
      <c r="T189" s="25">
        <v>24.232422957387762</v>
      </c>
      <c r="U189" s="25">
        <v>0</v>
      </c>
      <c r="V189" s="25">
        <v>16389.188645414411</v>
      </c>
      <c r="W189" s="25">
        <v>0</v>
      </c>
      <c r="X189" s="25">
        <v>0</v>
      </c>
      <c r="Y189" s="25">
        <v>590.91506895248403</v>
      </c>
      <c r="Z189" s="25">
        <v>0</v>
      </c>
      <c r="AA189" s="25">
        <v>282.36</v>
      </c>
      <c r="AB189" s="25">
        <v>0.71</v>
      </c>
      <c r="AC189" s="25">
        <v>307.84506895248404</v>
      </c>
      <c r="AD189" s="25">
        <v>141.62741864207698</v>
      </c>
      <c r="AE189" s="25">
        <v>-17.413286238639991</v>
      </c>
      <c r="AF189" s="25">
        <v>0</v>
      </c>
      <c r="AG189" s="25">
        <v>0</v>
      </c>
      <c r="AH189" s="25">
        <v>-22.753363653436992</v>
      </c>
      <c r="AI189" s="25">
        <v>-101.46076874999999</v>
      </c>
      <c r="AJ189" s="25">
        <v>0</v>
      </c>
      <c r="AK189" s="25">
        <v>0</v>
      </c>
      <c r="AL189" s="25">
        <v>0</v>
      </c>
      <c r="AM189" s="25">
        <v>0</v>
      </c>
      <c r="AN189" s="25">
        <v>0.46006070236563446</v>
      </c>
      <c r="AO189" s="25">
        <v>449.28765031040706</v>
      </c>
      <c r="AP189" s="25">
        <v>40.166649892076983</v>
      </c>
      <c r="AQ189" s="25">
        <v>17.413286238639991</v>
      </c>
      <c r="AR189" s="25">
        <v>0</v>
      </c>
      <c r="AS189" s="25">
        <v>0</v>
      </c>
      <c r="AT189" s="25">
        <v>22.753363653436992</v>
      </c>
      <c r="AU189" s="25">
        <v>316.00375097536113</v>
      </c>
      <c r="AV189" s="25">
        <v>122.99684421250002</v>
      </c>
      <c r="AW189" s="25">
        <v>122.99684421250002</v>
      </c>
      <c r="AX189" s="25">
        <v>0</v>
      </c>
      <c r="AY189" s="25">
        <v>0</v>
      </c>
      <c r="AZ189" s="25">
        <v>146.79920181274719</v>
      </c>
      <c r="BA189" s="25">
        <v>77.861174682099417</v>
      </c>
      <c r="BB189" s="25">
        <v>28.724177971103234</v>
      </c>
      <c r="BC189" s="25">
        <v>40.21384915954453</v>
      </c>
      <c r="BD189" s="25">
        <v>0</v>
      </c>
      <c r="BE189" s="25">
        <v>46.207704950113914</v>
      </c>
      <c r="BF189" s="25">
        <v>8.3658282704551183</v>
      </c>
      <c r="BG189" s="25">
        <v>1.4901660226239122</v>
      </c>
      <c r="BH189" s="25">
        <v>36.351710657034886</v>
      </c>
      <c r="BI189" s="25">
        <v>0</v>
      </c>
      <c r="BJ189" s="25">
        <v>356.1704008674381</v>
      </c>
      <c r="BK189" s="25">
        <v>497.79781950951508</v>
      </c>
      <c r="BL189" s="25">
        <v>1.1530239927663681</v>
      </c>
      <c r="BM189" s="25">
        <v>0.7900345142177817</v>
      </c>
    </row>
    <row r="190" spans="1:65" x14ac:dyDescent="0.35">
      <c r="A190" s="25" t="s">
        <v>10567</v>
      </c>
      <c r="B190" s="25" t="s">
        <v>10534</v>
      </c>
      <c r="C190" s="25" t="s">
        <v>10536</v>
      </c>
      <c r="D190" s="25" t="s">
        <v>10543</v>
      </c>
      <c r="E190" s="25" t="s">
        <v>10750</v>
      </c>
      <c r="F190" s="25">
        <v>380159</v>
      </c>
      <c r="G190" s="25">
        <v>0.89711388605351761</v>
      </c>
      <c r="H190" s="25">
        <v>160</v>
      </c>
      <c r="I190" s="25">
        <v>518.75092058821747</v>
      </c>
      <c r="J190" s="42">
        <v>0.46270965423667987</v>
      </c>
      <c r="K190" s="25">
        <v>35</v>
      </c>
      <c r="L190" s="25">
        <v>214.63891319234702</v>
      </c>
      <c r="M190" s="25">
        <v>37.295825904597557</v>
      </c>
      <c r="N190" s="25">
        <v>134.96197692780706</v>
      </c>
      <c r="O190" s="25">
        <v>25.156170208470122</v>
      </c>
      <c r="P190" s="25">
        <v>52.256096549148779</v>
      </c>
      <c r="Q190" s="25">
        <v>57.549710170188156</v>
      </c>
      <c r="R190" s="25">
        <v>10.763217659992613</v>
      </c>
      <c r="S190" s="25">
        <v>22.554069552807775</v>
      </c>
      <c r="T190" s="25">
        <v>24.232422957387762</v>
      </c>
      <c r="U190" s="25">
        <v>0</v>
      </c>
      <c r="V190" s="25">
        <v>0</v>
      </c>
      <c r="W190" s="25">
        <v>4097.2971613536029</v>
      </c>
      <c r="X190" s="25">
        <v>0</v>
      </c>
      <c r="Y190" s="25">
        <v>590.91506895248403</v>
      </c>
      <c r="Z190" s="25">
        <v>0</v>
      </c>
      <c r="AA190" s="25">
        <v>282.36</v>
      </c>
      <c r="AB190" s="25">
        <v>0.71</v>
      </c>
      <c r="AC190" s="25">
        <v>307.84506895248404</v>
      </c>
      <c r="AD190" s="25">
        <v>72.164148364266566</v>
      </c>
      <c r="AE190" s="25">
        <v>19.571892800500837</v>
      </c>
      <c r="AF190" s="25">
        <v>-4.949000354177973</v>
      </c>
      <c r="AG190" s="25">
        <v>51.269034228846529</v>
      </c>
      <c r="AH190" s="25">
        <v>0</v>
      </c>
      <c r="AI190" s="25">
        <v>-101.46076874999999</v>
      </c>
      <c r="AJ190" s="25">
        <v>0</v>
      </c>
      <c r="AK190" s="25">
        <v>-36.595306289435953</v>
      </c>
      <c r="AL190" s="25">
        <v>0</v>
      </c>
      <c r="AM190" s="25">
        <v>0</v>
      </c>
      <c r="AN190" s="25">
        <v>0.2344171001660745</v>
      </c>
      <c r="AO190" s="25">
        <v>518.75092058821747</v>
      </c>
      <c r="AP190" s="25">
        <v>0</v>
      </c>
      <c r="AQ190" s="25">
        <v>0</v>
      </c>
      <c r="AR190" s="25">
        <v>0</v>
      </c>
      <c r="AS190" s="25">
        <v>0</v>
      </c>
      <c r="AT190" s="25">
        <v>0</v>
      </c>
      <c r="AU190" s="25">
        <v>310.71197968855097</v>
      </c>
      <c r="AV190" s="25">
        <v>122.99684421250002</v>
      </c>
      <c r="AW190" s="25">
        <v>122.99684421250002</v>
      </c>
      <c r="AX190" s="25">
        <v>0</v>
      </c>
      <c r="AY190" s="25">
        <v>0</v>
      </c>
      <c r="AZ190" s="25">
        <v>146.79920181274719</v>
      </c>
      <c r="BA190" s="25">
        <v>77.861174682099417</v>
      </c>
      <c r="BB190" s="25">
        <v>28.724177971103234</v>
      </c>
      <c r="BC190" s="25">
        <v>40.21384915954453</v>
      </c>
      <c r="BD190" s="25">
        <v>0</v>
      </c>
      <c r="BE190" s="25">
        <v>40.915933663303719</v>
      </c>
      <c r="BF190" s="25">
        <v>6.5360629559833203</v>
      </c>
      <c r="BG190" s="25">
        <v>1.4901660226239122</v>
      </c>
      <c r="BH190" s="25">
        <v>32.889704684696483</v>
      </c>
      <c r="BI190" s="25">
        <v>0</v>
      </c>
      <c r="BJ190" s="25">
        <v>310.71197968855097</v>
      </c>
      <c r="BK190" s="25">
        <v>382.87612805281753</v>
      </c>
      <c r="BL190" s="25">
        <v>0.77971383435536645</v>
      </c>
      <c r="BM190" s="25">
        <v>0.46270965423667987</v>
      </c>
    </row>
    <row r="191" spans="1:65" x14ac:dyDescent="0.35">
      <c r="A191" s="25" t="s">
        <v>10567</v>
      </c>
      <c r="B191" s="25" t="s">
        <v>10534</v>
      </c>
      <c r="C191" s="25" t="s">
        <v>10536</v>
      </c>
      <c r="D191" s="25" t="s">
        <v>10545</v>
      </c>
      <c r="E191" s="25" t="s">
        <v>10751</v>
      </c>
      <c r="F191" s="25">
        <v>380159</v>
      </c>
      <c r="G191" s="25">
        <v>0.89711388605351761</v>
      </c>
      <c r="H191" s="25">
        <v>160</v>
      </c>
      <c r="I191" s="25">
        <v>470.58840589054313</v>
      </c>
      <c r="J191" s="42">
        <v>0.62265508718739604</v>
      </c>
      <c r="K191" s="25">
        <v>35</v>
      </c>
      <c r="L191" s="25">
        <v>214.63891319234702</v>
      </c>
      <c r="M191" s="25">
        <v>37.295825904597557</v>
      </c>
      <c r="N191" s="25">
        <v>134.96197692780706</v>
      </c>
      <c r="O191" s="25">
        <v>25.156170208470122</v>
      </c>
      <c r="P191" s="25">
        <v>52.256096549148779</v>
      </c>
      <c r="Q191" s="25">
        <v>57.549710170188156</v>
      </c>
      <c r="R191" s="25">
        <v>10.763217659992613</v>
      </c>
      <c r="S191" s="25">
        <v>22.554069552807775</v>
      </c>
      <c r="T191" s="25">
        <v>24.232422957387762</v>
      </c>
      <c r="U191" s="25">
        <v>0</v>
      </c>
      <c r="V191" s="25">
        <v>0</v>
      </c>
      <c r="W191" s="25">
        <v>0</v>
      </c>
      <c r="X191" s="25">
        <v>4097297.161353603</v>
      </c>
      <c r="Y191" s="25">
        <v>590.91506895248403</v>
      </c>
      <c r="Z191" s="25">
        <v>0</v>
      </c>
      <c r="AA191" s="25">
        <v>282.36</v>
      </c>
      <c r="AB191" s="25">
        <v>0.71</v>
      </c>
      <c r="AC191" s="25">
        <v>307.84506895248404</v>
      </c>
      <c r="AD191" s="25">
        <v>120.32666306194091</v>
      </c>
      <c r="AE191" s="25">
        <v>19.571892800500837</v>
      </c>
      <c r="AF191" s="25">
        <v>0</v>
      </c>
      <c r="AG191" s="25">
        <v>0</v>
      </c>
      <c r="AH191" s="25">
        <v>0</v>
      </c>
      <c r="AI191" s="25">
        <v>-101.46076874999999</v>
      </c>
      <c r="AJ191" s="25">
        <v>0</v>
      </c>
      <c r="AK191" s="25">
        <v>-38.437787112441725</v>
      </c>
      <c r="AL191" s="25">
        <v>0</v>
      </c>
      <c r="AM191" s="25">
        <v>0</v>
      </c>
      <c r="AN191" s="25">
        <v>0.39086759931344994</v>
      </c>
      <c r="AO191" s="25">
        <v>470.58840589054313</v>
      </c>
      <c r="AP191" s="25">
        <v>0</v>
      </c>
      <c r="AQ191" s="25">
        <v>0</v>
      </c>
      <c r="AR191" s="25">
        <v>0</v>
      </c>
      <c r="AS191" s="25">
        <v>0</v>
      </c>
      <c r="AT191" s="25">
        <v>0</v>
      </c>
      <c r="AU191" s="25">
        <v>315.53267078969697</v>
      </c>
      <c r="AV191" s="25">
        <v>122.99684421250002</v>
      </c>
      <c r="AW191" s="25">
        <v>122.99684421250002</v>
      </c>
      <c r="AX191" s="25">
        <v>0</v>
      </c>
      <c r="AY191" s="25">
        <v>0</v>
      </c>
      <c r="AZ191" s="25">
        <v>146.79920181274719</v>
      </c>
      <c r="BA191" s="25">
        <v>77.861174682099417</v>
      </c>
      <c r="BB191" s="25">
        <v>28.724177971103234</v>
      </c>
      <c r="BC191" s="25">
        <v>40.21384915954453</v>
      </c>
      <c r="BD191" s="25">
        <v>0</v>
      </c>
      <c r="BE191" s="25">
        <v>45.736624764449765</v>
      </c>
      <c r="BF191" s="25">
        <v>6.4439389148330326</v>
      </c>
      <c r="BG191" s="25">
        <v>1.4901660226239122</v>
      </c>
      <c r="BH191" s="25">
        <v>37.802519826992821</v>
      </c>
      <c r="BI191" s="25">
        <v>0</v>
      </c>
      <c r="BJ191" s="25">
        <v>315.53267078969697</v>
      </c>
      <c r="BK191" s="25">
        <v>435.85933385163787</v>
      </c>
      <c r="BL191" s="25">
        <v>0.95182380505948805</v>
      </c>
      <c r="BM191" s="25">
        <v>0.62265508718739604</v>
      </c>
    </row>
    <row r="192" spans="1:65" x14ac:dyDescent="0.35">
      <c r="A192" s="25" t="s">
        <v>10567</v>
      </c>
      <c r="B192" s="25" t="s">
        <v>10534</v>
      </c>
      <c r="C192" s="25" t="s">
        <v>10536</v>
      </c>
      <c r="D192" s="25" t="s">
        <v>10547</v>
      </c>
      <c r="E192" s="25" t="s">
        <v>10752</v>
      </c>
      <c r="F192" s="25">
        <v>380159</v>
      </c>
      <c r="G192" s="25">
        <v>0.89711388605351761</v>
      </c>
      <c r="H192" s="25">
        <v>160</v>
      </c>
      <c r="I192" s="25">
        <v>469.30023859058844</v>
      </c>
      <c r="J192" s="42">
        <v>0.55332112582666593</v>
      </c>
      <c r="K192" s="25">
        <v>35</v>
      </c>
      <c r="L192" s="25">
        <v>139.91020048218343</v>
      </c>
      <c r="M192" s="25">
        <v>32.262294795147319</v>
      </c>
      <c r="N192" s="25">
        <v>134.96197692780706</v>
      </c>
      <c r="O192" s="25">
        <v>18.964856997895446</v>
      </c>
      <c r="P192" s="25">
        <v>54.46727983863974</v>
      </c>
      <c r="Q192" s="25">
        <v>61.529840091271872</v>
      </c>
      <c r="R192" s="25">
        <v>10.763217659992613</v>
      </c>
      <c r="S192" s="25">
        <v>26.534199473891501</v>
      </c>
      <c r="T192" s="25">
        <v>24.232422957387762</v>
      </c>
      <c r="U192" s="25">
        <v>0</v>
      </c>
      <c r="V192" s="25">
        <v>0</v>
      </c>
      <c r="W192" s="25">
        <v>0</v>
      </c>
      <c r="X192" s="25">
        <v>0</v>
      </c>
      <c r="Y192" s="25">
        <v>554.21974488549426</v>
      </c>
      <c r="Z192" s="25">
        <v>0</v>
      </c>
      <c r="AA192" s="25">
        <v>282.36</v>
      </c>
      <c r="AB192" s="25">
        <v>0.71</v>
      </c>
      <c r="AC192" s="25">
        <v>271.14974488549427</v>
      </c>
      <c r="AD192" s="25">
        <v>84.91950629490583</v>
      </c>
      <c r="AE192" s="25">
        <v>16.541262455094191</v>
      </c>
      <c r="AF192" s="25">
        <v>0</v>
      </c>
      <c r="AG192" s="25">
        <v>0</v>
      </c>
      <c r="AH192" s="25">
        <v>0</v>
      </c>
      <c r="AI192" s="25">
        <v>-101.46076874999999</v>
      </c>
      <c r="AJ192" s="25">
        <v>0</v>
      </c>
      <c r="AK192" s="25">
        <v>0</v>
      </c>
      <c r="AL192" s="25">
        <v>0</v>
      </c>
      <c r="AM192" s="25">
        <v>0</v>
      </c>
      <c r="AN192" s="25">
        <v>0.31318305805807445</v>
      </c>
      <c r="AO192" s="25">
        <v>469.30023859058844</v>
      </c>
      <c r="AP192" s="25">
        <v>0</v>
      </c>
      <c r="AQ192" s="25">
        <v>0</v>
      </c>
      <c r="AR192" s="25">
        <v>0</v>
      </c>
      <c r="AS192" s="25">
        <v>0</v>
      </c>
      <c r="AT192" s="25">
        <v>0</v>
      </c>
      <c r="AU192" s="25">
        <v>280.90397495825573</v>
      </c>
      <c r="AV192" s="25">
        <v>119.70846175000001</v>
      </c>
      <c r="AW192" s="25">
        <v>119.70846175000001</v>
      </c>
      <c r="AX192" s="25">
        <v>0</v>
      </c>
      <c r="AY192" s="25">
        <v>0</v>
      </c>
      <c r="AZ192" s="25">
        <v>121.54310918517456</v>
      </c>
      <c r="BA192" s="25">
        <v>77.861174682099417</v>
      </c>
      <c r="BB192" s="25">
        <v>18.200806042947978</v>
      </c>
      <c r="BC192" s="25">
        <v>25.48112846012717</v>
      </c>
      <c r="BD192" s="25">
        <v>0</v>
      </c>
      <c r="BE192" s="25">
        <v>39.652404023081168</v>
      </c>
      <c r="BF192" s="25">
        <v>6.8042090462130744</v>
      </c>
      <c r="BG192" s="25">
        <v>1.4901660226239122</v>
      </c>
      <c r="BH192" s="25">
        <v>31.358028954244183</v>
      </c>
      <c r="BI192" s="25">
        <v>0</v>
      </c>
      <c r="BJ192" s="25">
        <v>280.90397495825573</v>
      </c>
      <c r="BK192" s="25">
        <v>365.82348125316156</v>
      </c>
      <c r="BL192" s="25">
        <v>0.95767649155387102</v>
      </c>
      <c r="BM192" s="25">
        <v>0.55332112582666593</v>
      </c>
    </row>
    <row r="193" spans="1:65" x14ac:dyDescent="0.35">
      <c r="A193" s="25" t="s">
        <v>10567</v>
      </c>
      <c r="B193" s="25" t="s">
        <v>10534</v>
      </c>
      <c r="C193" s="25" t="s">
        <v>10536</v>
      </c>
      <c r="D193" s="25" t="s">
        <v>10549</v>
      </c>
      <c r="E193" s="25" t="s">
        <v>10753</v>
      </c>
      <c r="F193" s="25">
        <v>380159</v>
      </c>
      <c r="G193" s="25">
        <v>0.89711388605351761</v>
      </c>
      <c r="H193" s="25">
        <v>160</v>
      </c>
      <c r="I193" s="25">
        <v>531.3032161939924</v>
      </c>
      <c r="J193" s="42">
        <v>0.40999876489779591</v>
      </c>
      <c r="K193" s="25">
        <v>35</v>
      </c>
      <c r="L193" s="25">
        <v>248.78072751548879</v>
      </c>
      <c r="M193" s="25">
        <v>36.158420736019877</v>
      </c>
      <c r="N193" s="25">
        <v>134.96197692780706</v>
      </c>
      <c r="O193" s="25">
        <v>30.244641624579241</v>
      </c>
      <c r="P193" s="25">
        <v>47.212398768885485</v>
      </c>
      <c r="Q193" s="25">
        <v>57.504936534342356</v>
      </c>
      <c r="R193" s="25">
        <v>10.763217659992613</v>
      </c>
      <c r="S193" s="25">
        <v>0</v>
      </c>
      <c r="T193" s="25">
        <v>46.74171887434975</v>
      </c>
      <c r="U193" s="25">
        <v>0</v>
      </c>
      <c r="V193" s="25">
        <v>0</v>
      </c>
      <c r="W193" s="25">
        <v>0</v>
      </c>
      <c r="X193" s="25">
        <v>0</v>
      </c>
      <c r="Y193" s="25">
        <v>617.3438061113028</v>
      </c>
      <c r="Z193" s="25">
        <v>0</v>
      </c>
      <c r="AA193" s="25">
        <v>282.36</v>
      </c>
      <c r="AB193" s="25">
        <v>0.71</v>
      </c>
      <c r="AC193" s="25">
        <v>334.2738061113028</v>
      </c>
      <c r="AD193" s="25">
        <v>86.040589917310399</v>
      </c>
      <c r="AE193" s="25">
        <v>15.420178832689386</v>
      </c>
      <c r="AF193" s="25">
        <v>0</v>
      </c>
      <c r="AG193" s="25">
        <v>0</v>
      </c>
      <c r="AH193" s="25">
        <v>0</v>
      </c>
      <c r="AI193" s="25">
        <v>-101.46076874999999</v>
      </c>
      <c r="AJ193" s="25">
        <v>0</v>
      </c>
      <c r="AK193" s="25">
        <v>0</v>
      </c>
      <c r="AL193" s="25">
        <v>0</v>
      </c>
      <c r="AM193" s="25">
        <v>0</v>
      </c>
      <c r="AN193" s="25">
        <v>0.25739554923026647</v>
      </c>
      <c r="AO193" s="25">
        <v>531.3032161939924</v>
      </c>
      <c r="AP193" s="25">
        <v>0</v>
      </c>
      <c r="AQ193" s="25">
        <v>0</v>
      </c>
      <c r="AR193" s="25">
        <v>0</v>
      </c>
      <c r="AS193" s="25">
        <v>0</v>
      </c>
      <c r="AT193" s="25">
        <v>0</v>
      </c>
      <c r="AU193" s="25">
        <v>301.06687861975598</v>
      </c>
      <c r="AV193" s="25">
        <v>130.4976278</v>
      </c>
      <c r="AW193" s="25">
        <v>130.4976278</v>
      </c>
      <c r="AX193" s="25">
        <v>0</v>
      </c>
      <c r="AY193" s="25">
        <v>0</v>
      </c>
      <c r="AZ193" s="25">
        <v>123.02248988201305</v>
      </c>
      <c r="BA193" s="25">
        <v>77.861174682099417</v>
      </c>
      <c r="BB193" s="25">
        <v>18.817214666630676</v>
      </c>
      <c r="BC193" s="25">
        <v>26.344100533282948</v>
      </c>
      <c r="BD193" s="25">
        <v>0</v>
      </c>
      <c r="BE193" s="25">
        <v>47.54676093774291</v>
      </c>
      <c r="BF193" s="25">
        <v>9.5741588408312275</v>
      </c>
      <c r="BG193" s="25">
        <v>1.4901660226239122</v>
      </c>
      <c r="BH193" s="25">
        <v>36.482436074287769</v>
      </c>
      <c r="BI193" s="25">
        <v>0</v>
      </c>
      <c r="BJ193" s="25">
        <v>301.06687861975598</v>
      </c>
      <c r="BK193" s="25">
        <v>387.10746853706638</v>
      </c>
      <c r="BL193" s="25">
        <v>0.65166237510465197</v>
      </c>
      <c r="BM193" s="25">
        <v>0.40999876489779591</v>
      </c>
    </row>
    <row r="194" spans="1:65" x14ac:dyDescent="0.35">
      <c r="A194" s="25" t="s">
        <v>10567</v>
      </c>
      <c r="B194" s="25" t="s">
        <v>10534</v>
      </c>
      <c r="C194" s="25" t="s">
        <v>10536</v>
      </c>
      <c r="D194" s="25" t="s">
        <v>10551</v>
      </c>
      <c r="E194" s="25" t="s">
        <v>10754</v>
      </c>
      <c r="F194" s="25">
        <v>380159</v>
      </c>
      <c r="G194" s="25">
        <v>0.89711388605351761</v>
      </c>
      <c r="H194" s="25">
        <v>160</v>
      </c>
      <c r="I194" s="25">
        <v>621.88907099114772</v>
      </c>
      <c r="J194" s="42">
        <v>0.60598972531286033</v>
      </c>
      <c r="K194" s="25">
        <v>35</v>
      </c>
      <c r="L194" s="25">
        <v>630.28258839627847</v>
      </c>
      <c r="M194" s="25">
        <v>54.901837919461101</v>
      </c>
      <c r="N194" s="25">
        <v>134.96197692780706</v>
      </c>
      <c r="O194" s="25">
        <v>98.63017950387335</v>
      </c>
      <c r="P194" s="25">
        <v>24.839751853562891</v>
      </c>
      <c r="Q194" s="25">
        <v>11.49204557037082</v>
      </c>
      <c r="R194" s="25">
        <v>11.49204557037082</v>
      </c>
      <c r="S194" s="25">
        <v>0</v>
      </c>
      <c r="T194" s="25">
        <v>0</v>
      </c>
      <c r="U194" s="25">
        <v>85575.194122768808</v>
      </c>
      <c r="V194" s="25">
        <v>0</v>
      </c>
      <c r="W194" s="25">
        <v>0</v>
      </c>
      <c r="X194" s="25">
        <v>0</v>
      </c>
      <c r="Y194" s="25">
        <v>924.91817051272847</v>
      </c>
      <c r="Z194" s="25">
        <v>0</v>
      </c>
      <c r="AA194" s="25">
        <v>282.36</v>
      </c>
      <c r="AB194" s="25">
        <v>0.71</v>
      </c>
      <c r="AC194" s="25">
        <v>641.84817051272842</v>
      </c>
      <c r="AD194" s="25">
        <v>303.02909952158075</v>
      </c>
      <c r="AE194" s="25">
        <v>-34.599171744073871</v>
      </c>
      <c r="AF194" s="25">
        <v>0</v>
      </c>
      <c r="AG194" s="25">
        <v>0</v>
      </c>
      <c r="AH194" s="25">
        <v>-78.633024894122499</v>
      </c>
      <c r="AI194" s="25">
        <v>-123.0003582294425</v>
      </c>
      <c r="AJ194" s="25">
        <v>-66.796544653941837</v>
      </c>
      <c r="AK194" s="25">
        <v>0</v>
      </c>
      <c r="AL194" s="25">
        <v>0</v>
      </c>
      <c r="AM194" s="25">
        <v>0</v>
      </c>
      <c r="AN194" s="25">
        <v>0.4721195968814737</v>
      </c>
      <c r="AO194" s="25">
        <v>621.88907099114772</v>
      </c>
      <c r="AP194" s="25">
        <v>113.23219663819637</v>
      </c>
      <c r="AQ194" s="25">
        <v>34.599171744073871</v>
      </c>
      <c r="AR194" s="25">
        <v>0</v>
      </c>
      <c r="AS194" s="25">
        <v>0</v>
      </c>
      <c r="AT194" s="25">
        <v>78.633024894122499</v>
      </c>
      <c r="AU194" s="25">
        <v>437.44526165794684</v>
      </c>
      <c r="AV194" s="25">
        <v>163.76932450000001</v>
      </c>
      <c r="AW194" s="25">
        <v>163.76932450000001</v>
      </c>
      <c r="AX194" s="25">
        <v>0</v>
      </c>
      <c r="AY194" s="25">
        <v>0</v>
      </c>
      <c r="AZ194" s="25">
        <v>169.41183964737314</v>
      </c>
      <c r="BA194" s="25">
        <v>83.718984207234882</v>
      </c>
      <c r="BB194" s="25">
        <v>35.705356433390946</v>
      </c>
      <c r="BC194" s="25">
        <v>49.987499006747321</v>
      </c>
      <c r="BD194" s="25">
        <v>0</v>
      </c>
      <c r="BE194" s="25">
        <v>104.26409751057375</v>
      </c>
      <c r="BF194" s="25">
        <v>17.782635675063887</v>
      </c>
      <c r="BG194" s="25">
        <v>1.6022772097078446</v>
      </c>
      <c r="BH194" s="25">
        <v>84.879184625802026</v>
      </c>
      <c r="BI194" s="25">
        <v>0</v>
      </c>
      <c r="BJ194" s="25">
        <v>550.67745829614319</v>
      </c>
      <c r="BK194" s="25">
        <v>853.70655781772393</v>
      </c>
      <c r="BL194" s="25">
        <v>0.5871456905516288</v>
      </c>
      <c r="BM194" s="25">
        <v>0.60598972531286033</v>
      </c>
    </row>
    <row r="195" spans="1:65" x14ac:dyDescent="0.35">
      <c r="A195" s="25" t="s">
        <v>10567</v>
      </c>
      <c r="B195" s="25" t="s">
        <v>10534</v>
      </c>
      <c r="C195" s="25" t="s">
        <v>10536</v>
      </c>
      <c r="D195" s="25" t="s">
        <v>10553</v>
      </c>
      <c r="E195" s="25" t="s">
        <v>10755</v>
      </c>
      <c r="F195" s="25">
        <v>380159</v>
      </c>
      <c r="G195" s="25">
        <v>0.89711388605351761</v>
      </c>
      <c r="H195" s="25">
        <v>160</v>
      </c>
      <c r="I195" s="25">
        <v>1475.1628670389484</v>
      </c>
      <c r="J195" s="42">
        <v>-2.425509876441231E-2</v>
      </c>
      <c r="K195" s="25">
        <v>35</v>
      </c>
      <c r="L195" s="25">
        <v>280.86879700183749</v>
      </c>
      <c r="M195" s="25">
        <v>39.692197139782451</v>
      </c>
      <c r="N195" s="25">
        <v>134.96197692780706</v>
      </c>
      <c r="O195" s="25">
        <v>98.63017950387335</v>
      </c>
      <c r="P195" s="25">
        <v>24.839751853562891</v>
      </c>
      <c r="Q195" s="25">
        <v>11.49204557037082</v>
      </c>
      <c r="R195" s="25">
        <v>11.49204557037082</v>
      </c>
      <c r="S195" s="25">
        <v>0</v>
      </c>
      <c r="T195" s="25">
        <v>0</v>
      </c>
      <c r="U195" s="25">
        <v>85575.194122768808</v>
      </c>
      <c r="V195" s="25">
        <v>0</v>
      </c>
      <c r="W195" s="25">
        <v>0</v>
      </c>
      <c r="X195" s="25">
        <v>0</v>
      </c>
      <c r="Y195" s="25">
        <v>1815.5252844858483</v>
      </c>
      <c r="Z195" s="25">
        <v>0</v>
      </c>
      <c r="AA195" s="25">
        <v>282.36</v>
      </c>
      <c r="AB195" s="25">
        <v>0.71</v>
      </c>
      <c r="AC195" s="25">
        <v>1532.4552844858483</v>
      </c>
      <c r="AD195" s="25">
        <v>340.36241744689983</v>
      </c>
      <c r="AE195" s="25">
        <v>-40.77987870912041</v>
      </c>
      <c r="AF195" s="25">
        <v>0</v>
      </c>
      <c r="AG195" s="25">
        <v>0</v>
      </c>
      <c r="AH195" s="25">
        <v>-91.876234103968187</v>
      </c>
      <c r="AI195" s="25">
        <v>-123.0003582294425</v>
      </c>
      <c r="AJ195" s="25">
        <v>-84.705946404368646</v>
      </c>
      <c r="AK195" s="25">
        <v>0</v>
      </c>
      <c r="AL195" s="25">
        <v>0</v>
      </c>
      <c r="AM195" s="25">
        <v>0</v>
      </c>
      <c r="AN195" s="25">
        <v>0.22210267463764483</v>
      </c>
      <c r="AO195" s="25">
        <v>1475.1628670389484</v>
      </c>
      <c r="AP195" s="25">
        <v>132.65611281308861</v>
      </c>
      <c r="AQ195" s="25">
        <v>40.77987870912041</v>
      </c>
      <c r="AR195" s="25">
        <v>0</v>
      </c>
      <c r="AS195" s="25">
        <v>0</v>
      </c>
      <c r="AT195" s="25">
        <v>91.876234103968187</v>
      </c>
      <c r="AU195" s="25">
        <v>858.65653319223645</v>
      </c>
      <c r="AV195" s="25">
        <v>163.76932450000001</v>
      </c>
      <c r="AW195" s="25">
        <v>163.76932450000001</v>
      </c>
      <c r="AX195" s="25">
        <v>0</v>
      </c>
      <c r="AY195" s="25">
        <v>0</v>
      </c>
      <c r="AZ195" s="25">
        <v>169.41183964737314</v>
      </c>
      <c r="BA195" s="25">
        <v>83.718984207234882</v>
      </c>
      <c r="BB195" s="25">
        <v>35.705356433390946</v>
      </c>
      <c r="BC195" s="25">
        <v>49.987499006747321</v>
      </c>
      <c r="BD195" s="25">
        <v>0</v>
      </c>
      <c r="BE195" s="25">
        <v>525.47536904486333</v>
      </c>
      <c r="BF195" s="25">
        <v>59.450148303558109</v>
      </c>
      <c r="BG195" s="25">
        <v>1.6022772097078446</v>
      </c>
      <c r="BH195" s="25">
        <v>464.42294353159741</v>
      </c>
      <c r="BI195" s="25">
        <v>0</v>
      </c>
      <c r="BJ195" s="25">
        <v>991.31264600532506</v>
      </c>
      <c r="BK195" s="25">
        <v>1331.675063452225</v>
      </c>
      <c r="BL195" s="25">
        <v>-2.334829694272475E-2</v>
      </c>
      <c r="BM195" s="25">
        <v>-2.425509876441231E-2</v>
      </c>
    </row>
    <row r="196" spans="1:65" x14ac:dyDescent="0.35">
      <c r="A196" s="25" t="s">
        <v>10567</v>
      </c>
      <c r="B196" s="25" t="s">
        <v>10534</v>
      </c>
      <c r="C196" s="25" t="s">
        <v>10705</v>
      </c>
      <c r="D196" s="25" t="s">
        <v>9782</v>
      </c>
      <c r="E196" s="25" t="s">
        <v>10756</v>
      </c>
      <c r="F196" s="25">
        <v>380159</v>
      </c>
      <c r="G196" s="25">
        <v>0.89711388605351761</v>
      </c>
      <c r="H196" s="25">
        <v>160</v>
      </c>
      <c r="I196" s="40">
        <v>449.28765031040706</v>
      </c>
      <c r="J196" s="69">
        <v>0.7900345142177817</v>
      </c>
      <c r="K196" s="25">
        <v>35</v>
      </c>
      <c r="L196" s="25">
        <v>214.63891319234702</v>
      </c>
      <c r="M196" s="25">
        <v>37.295825904597557</v>
      </c>
      <c r="N196" s="25">
        <v>134.96197692780706</v>
      </c>
      <c r="O196" s="25">
        <v>25.156170208470122</v>
      </c>
      <c r="P196" s="25">
        <v>52.256096549148779</v>
      </c>
      <c r="Q196" s="25">
        <v>57.549710170188156</v>
      </c>
      <c r="R196" s="25">
        <v>10.763217659992613</v>
      </c>
      <c r="S196" s="25">
        <v>22.554069552807775</v>
      </c>
      <c r="T196" s="25">
        <v>24.232422957387762</v>
      </c>
      <c r="U196" s="25">
        <v>0</v>
      </c>
      <c r="V196" s="25">
        <v>16389.188645414411</v>
      </c>
      <c r="W196" s="25">
        <v>0</v>
      </c>
      <c r="X196" s="25">
        <v>0</v>
      </c>
      <c r="Y196" s="25">
        <v>590.91506895248403</v>
      </c>
      <c r="Z196" s="25">
        <v>0</v>
      </c>
      <c r="AA196" s="25">
        <v>282.36</v>
      </c>
      <c r="AB196" s="25">
        <v>0.71</v>
      </c>
      <c r="AC196" s="25">
        <v>307.84506895248404</v>
      </c>
      <c r="AD196" s="25">
        <v>141.62741864207698</v>
      </c>
      <c r="AE196" s="25">
        <v>-17.413286238639991</v>
      </c>
      <c r="AF196" s="25">
        <v>0</v>
      </c>
      <c r="AG196" s="25">
        <v>0</v>
      </c>
      <c r="AH196" s="25">
        <v>-22.753363653436992</v>
      </c>
      <c r="AI196" s="25">
        <v>-101.46076874999999</v>
      </c>
      <c r="AJ196" s="25">
        <v>0</v>
      </c>
      <c r="AK196" s="25">
        <v>0</v>
      </c>
      <c r="AL196" s="25">
        <v>0</v>
      </c>
      <c r="AM196" s="25">
        <v>0</v>
      </c>
      <c r="AN196" s="25">
        <v>0.46006070236563446</v>
      </c>
      <c r="AO196" s="25">
        <v>449.28765031040706</v>
      </c>
      <c r="AP196" s="25">
        <v>40.166649892076983</v>
      </c>
      <c r="AQ196" s="25">
        <v>17.413286238639991</v>
      </c>
      <c r="AR196" s="25">
        <v>0</v>
      </c>
      <c r="AS196" s="25">
        <v>0</v>
      </c>
      <c r="AT196" s="25">
        <v>22.753363653436992</v>
      </c>
      <c r="AU196" s="25">
        <v>316.00375097536113</v>
      </c>
      <c r="AV196" s="25">
        <v>122.99684421250002</v>
      </c>
      <c r="AW196" s="25">
        <v>122.99684421250002</v>
      </c>
      <c r="AX196" s="25">
        <v>0</v>
      </c>
      <c r="AY196" s="25">
        <v>0</v>
      </c>
      <c r="AZ196" s="25">
        <v>146.79920181274719</v>
      </c>
      <c r="BA196" s="25">
        <v>77.861174682099417</v>
      </c>
      <c r="BB196" s="25">
        <v>28.724177971103234</v>
      </c>
      <c r="BC196" s="25">
        <v>40.21384915954453</v>
      </c>
      <c r="BD196" s="25">
        <v>0</v>
      </c>
      <c r="BE196" s="25">
        <v>46.207704950113914</v>
      </c>
      <c r="BF196" s="25">
        <v>8.3658282704551183</v>
      </c>
      <c r="BG196" s="25">
        <v>1.4901660226239122</v>
      </c>
      <c r="BH196" s="25">
        <v>36.351710657034886</v>
      </c>
      <c r="BI196" s="25">
        <v>0</v>
      </c>
      <c r="BJ196" s="25">
        <v>356.1704008674381</v>
      </c>
      <c r="BK196" s="25">
        <v>497.79781950951508</v>
      </c>
      <c r="BL196" s="25">
        <v>1.1530239927663681</v>
      </c>
      <c r="BM196" s="25">
        <v>0.7900345142177817</v>
      </c>
    </row>
    <row r="197" spans="1:65" x14ac:dyDescent="0.35">
      <c r="A197" s="25" t="s">
        <v>10567</v>
      </c>
      <c r="B197" s="25" t="s">
        <v>10534</v>
      </c>
      <c r="C197" s="25" t="s">
        <v>10537</v>
      </c>
      <c r="D197" s="25" t="s">
        <v>10541</v>
      </c>
      <c r="E197" s="25" t="s">
        <v>10757</v>
      </c>
      <c r="F197" s="25">
        <v>113869</v>
      </c>
      <c r="G197" s="25">
        <v>0.89714051366644942</v>
      </c>
      <c r="H197" s="25">
        <v>160</v>
      </c>
      <c r="I197" s="25">
        <v>596.9587135028645</v>
      </c>
      <c r="J197" s="42">
        <v>0.78621970549842379</v>
      </c>
      <c r="K197" s="25">
        <v>35</v>
      </c>
      <c r="L197" s="25">
        <v>104.49184837633798</v>
      </c>
      <c r="M197" s="25">
        <v>20.236146944601892</v>
      </c>
      <c r="N197" s="25">
        <v>40.426351853832841</v>
      </c>
      <c r="O197" s="25">
        <v>7.5352496406192433</v>
      </c>
      <c r="P197" s="25">
        <v>15.652729707225353</v>
      </c>
      <c r="Q197" s="25">
        <v>17.238372505988234</v>
      </c>
      <c r="R197" s="25">
        <v>3.2240015603431691</v>
      </c>
      <c r="S197" s="25">
        <v>6.7558194702893832</v>
      </c>
      <c r="T197" s="25">
        <v>7.2585514753556852</v>
      </c>
      <c r="U197" s="25">
        <v>0</v>
      </c>
      <c r="V197" s="25">
        <v>4909.1982931813027</v>
      </c>
      <c r="W197" s="25">
        <v>0</v>
      </c>
      <c r="X197" s="25">
        <v>0</v>
      </c>
      <c r="Y197" s="25">
        <v>738.77691880743669</v>
      </c>
      <c r="Z197" s="25">
        <v>0</v>
      </c>
      <c r="AA197" s="25">
        <v>433.65</v>
      </c>
      <c r="AB197" s="25">
        <v>0.71</v>
      </c>
      <c r="AC197" s="25">
        <v>304.41691880743667</v>
      </c>
      <c r="AD197" s="25">
        <v>141.81820530457219</v>
      </c>
      <c r="AE197" s="25">
        <v>-14.363230714975094</v>
      </c>
      <c r="AF197" s="25">
        <v>0</v>
      </c>
      <c r="AG197" s="25">
        <v>0</v>
      </c>
      <c r="AH197" s="25">
        <v>-25.994205839597189</v>
      </c>
      <c r="AI197" s="25">
        <v>-101.46076874999999</v>
      </c>
      <c r="AJ197" s="25">
        <v>0</v>
      </c>
      <c r="AK197" s="25">
        <v>0</v>
      </c>
      <c r="AL197" s="25">
        <v>0</v>
      </c>
      <c r="AM197" s="25">
        <v>0</v>
      </c>
      <c r="AN197" s="25">
        <v>0.46586834220696305</v>
      </c>
      <c r="AO197" s="25">
        <v>596.9587135028645</v>
      </c>
      <c r="AP197" s="25">
        <v>40.357436554572281</v>
      </c>
      <c r="AQ197" s="25">
        <v>14.363230714975094</v>
      </c>
      <c r="AR197" s="25">
        <v>0</v>
      </c>
      <c r="AS197" s="25">
        <v>0</v>
      </c>
      <c r="AT197" s="25">
        <v>25.994205839597189</v>
      </c>
      <c r="AU197" s="25">
        <v>426.58198087323223</v>
      </c>
      <c r="AV197" s="25">
        <v>122.99684421250002</v>
      </c>
      <c r="AW197" s="25">
        <v>122.99684421250002</v>
      </c>
      <c r="AX197" s="25">
        <v>0</v>
      </c>
      <c r="AY197" s="25">
        <v>0</v>
      </c>
      <c r="AZ197" s="25">
        <v>257.07765380839845</v>
      </c>
      <c r="BA197" s="25">
        <v>77.861174682099389</v>
      </c>
      <c r="BB197" s="25">
        <v>74.673532969291273</v>
      </c>
      <c r="BC197" s="25">
        <v>104.54294615700779</v>
      </c>
      <c r="BD197" s="25">
        <v>0</v>
      </c>
      <c r="BE197" s="25">
        <v>46.50748285233373</v>
      </c>
      <c r="BF197" s="25">
        <v>8.3658282704551183</v>
      </c>
      <c r="BG197" s="25">
        <v>1.490166022623912</v>
      </c>
      <c r="BH197" s="25">
        <v>36.651488559254702</v>
      </c>
      <c r="BI197" s="25">
        <v>0</v>
      </c>
      <c r="BJ197" s="25">
        <v>466.93941742780453</v>
      </c>
      <c r="BK197" s="25">
        <v>608.75762273237672</v>
      </c>
      <c r="BL197" s="25">
        <v>1.5417694448902437</v>
      </c>
      <c r="BM197" s="25">
        <v>0.78621970549842379</v>
      </c>
    </row>
    <row r="198" spans="1:65" x14ac:dyDescent="0.35">
      <c r="A198" s="25" t="s">
        <v>10567</v>
      </c>
      <c r="B198" s="25" t="s">
        <v>10534</v>
      </c>
      <c r="C198" s="25" t="s">
        <v>10537</v>
      </c>
      <c r="D198" s="25" t="s">
        <v>10543</v>
      </c>
      <c r="E198" s="25" t="s">
        <v>10758</v>
      </c>
      <c r="F198" s="25">
        <v>113869</v>
      </c>
      <c r="G198" s="25">
        <v>0.89714051366644942</v>
      </c>
      <c r="H198" s="25">
        <v>160</v>
      </c>
      <c r="I198" s="25">
        <v>781.99915382713755</v>
      </c>
      <c r="J198" s="42">
        <v>0.29004540558675318</v>
      </c>
      <c r="K198" s="25">
        <v>35</v>
      </c>
      <c r="L198" s="25">
        <v>104.49184837633798</v>
      </c>
      <c r="M198" s="25">
        <v>20.236146944601892</v>
      </c>
      <c r="N198" s="25">
        <v>40.426351853832841</v>
      </c>
      <c r="O198" s="25">
        <v>7.5352496406192433</v>
      </c>
      <c r="P198" s="25">
        <v>15.652729707225353</v>
      </c>
      <c r="Q198" s="25">
        <v>17.238372505988234</v>
      </c>
      <c r="R198" s="25">
        <v>3.2240015603431691</v>
      </c>
      <c r="S198" s="25">
        <v>6.7558194702893832</v>
      </c>
      <c r="T198" s="25">
        <v>7.2585514753556852</v>
      </c>
      <c r="U198" s="25">
        <v>0</v>
      </c>
      <c r="V198" s="25">
        <v>0</v>
      </c>
      <c r="W198" s="25">
        <v>1227.2995732953257</v>
      </c>
      <c r="X198" s="25">
        <v>0</v>
      </c>
      <c r="Y198" s="25">
        <v>738.77691880743669</v>
      </c>
      <c r="Z198" s="25">
        <v>0</v>
      </c>
      <c r="AA198" s="25">
        <v>433.65</v>
      </c>
      <c r="AB198" s="25">
        <v>0.71</v>
      </c>
      <c r="AC198" s="25">
        <v>304.41691880743667</v>
      </c>
      <c r="AD198" s="25">
        <v>-43.222235019700861</v>
      </c>
      <c r="AE198" s="25">
        <v>16.143742655453487</v>
      </c>
      <c r="AF198" s="25">
        <v>-16.522066448915798</v>
      </c>
      <c r="AG198" s="25">
        <v>171.15989688415345</v>
      </c>
      <c r="AH198" s="25">
        <v>0</v>
      </c>
      <c r="AI198" s="25">
        <v>-101.46076874999999</v>
      </c>
      <c r="AJ198" s="25">
        <v>0</v>
      </c>
      <c r="AK198" s="25">
        <v>-26.098569320990318</v>
      </c>
      <c r="AL198" s="25">
        <v>0</v>
      </c>
      <c r="AM198" s="25">
        <v>0</v>
      </c>
      <c r="AN198" s="25">
        <v>-0.14198368207991</v>
      </c>
      <c r="AO198" s="25">
        <v>781.99915382713755</v>
      </c>
      <c r="AP198" s="25">
        <v>0</v>
      </c>
      <c r="AQ198" s="25">
        <v>0</v>
      </c>
      <c r="AR198" s="25">
        <v>0</v>
      </c>
      <c r="AS198" s="25">
        <v>0</v>
      </c>
      <c r="AT198" s="25">
        <v>0</v>
      </c>
      <c r="AU198" s="25">
        <v>409.45441556742736</v>
      </c>
      <c r="AV198" s="25">
        <v>122.99684421250002</v>
      </c>
      <c r="AW198" s="25">
        <v>122.99684421250002</v>
      </c>
      <c r="AX198" s="25">
        <v>0</v>
      </c>
      <c r="AY198" s="25">
        <v>0</v>
      </c>
      <c r="AZ198" s="25">
        <v>257.07765380839845</v>
      </c>
      <c r="BA198" s="25">
        <v>77.861174682099389</v>
      </c>
      <c r="BB198" s="25">
        <v>74.673532969291273</v>
      </c>
      <c r="BC198" s="25">
        <v>104.54294615700779</v>
      </c>
      <c r="BD198" s="25">
        <v>0</v>
      </c>
      <c r="BE198" s="25">
        <v>29.37991754652889</v>
      </c>
      <c r="BF198" s="25">
        <v>7.0608998044056017</v>
      </c>
      <c r="BG198" s="25">
        <v>1.490166022623912</v>
      </c>
      <c r="BH198" s="25">
        <v>20.828851719499376</v>
      </c>
      <c r="BI198" s="25">
        <v>0</v>
      </c>
      <c r="BJ198" s="25">
        <v>409.45441556742736</v>
      </c>
      <c r="BK198" s="25">
        <v>366.2321805477265</v>
      </c>
      <c r="BL198" s="25">
        <v>0.74508099822061846</v>
      </c>
      <c r="BM198" s="25">
        <v>0.29004540558675318</v>
      </c>
    </row>
    <row r="199" spans="1:65" x14ac:dyDescent="0.35">
      <c r="A199" s="25" t="s">
        <v>10567</v>
      </c>
      <c r="B199" s="25" t="s">
        <v>10534</v>
      </c>
      <c r="C199" s="25" t="s">
        <v>10537</v>
      </c>
      <c r="D199" s="25" t="s">
        <v>10545</v>
      </c>
      <c r="E199" s="25" t="s">
        <v>10759</v>
      </c>
      <c r="F199" s="25">
        <v>113869</v>
      </c>
      <c r="G199" s="25">
        <v>0.89714051366644942</v>
      </c>
      <c r="H199" s="25">
        <v>160</v>
      </c>
      <c r="I199" s="25">
        <v>621.21026491342241</v>
      </c>
      <c r="J199" s="42">
        <v>0.64985703537495065</v>
      </c>
      <c r="K199" s="25">
        <v>35</v>
      </c>
      <c r="L199" s="25">
        <v>104.49184837633798</v>
      </c>
      <c r="M199" s="25">
        <v>20.236146944601892</v>
      </c>
      <c r="N199" s="25">
        <v>40.426351853832841</v>
      </c>
      <c r="O199" s="25">
        <v>7.5352496406192433</v>
      </c>
      <c r="P199" s="25">
        <v>15.652729707225353</v>
      </c>
      <c r="Q199" s="25">
        <v>17.238372505988234</v>
      </c>
      <c r="R199" s="25">
        <v>3.2240015603431691</v>
      </c>
      <c r="S199" s="25">
        <v>6.7558194702893832</v>
      </c>
      <c r="T199" s="25">
        <v>7.2585514753556852</v>
      </c>
      <c r="U199" s="25">
        <v>0</v>
      </c>
      <c r="V199" s="25">
        <v>0</v>
      </c>
      <c r="W199" s="25">
        <v>0</v>
      </c>
      <c r="X199" s="25">
        <v>1227299.5732953257</v>
      </c>
      <c r="Y199" s="25">
        <v>738.77691880743669</v>
      </c>
      <c r="Z199" s="25">
        <v>0</v>
      </c>
      <c r="AA199" s="25">
        <v>433.65</v>
      </c>
      <c r="AB199" s="25">
        <v>0.71</v>
      </c>
      <c r="AC199" s="25">
        <v>304.41691880743667</v>
      </c>
      <c r="AD199" s="25">
        <v>117.56665389401428</v>
      </c>
      <c r="AE199" s="25">
        <v>16.143742655453487</v>
      </c>
      <c r="AF199" s="25">
        <v>0</v>
      </c>
      <c r="AG199" s="25">
        <v>0</v>
      </c>
      <c r="AH199" s="25">
        <v>0</v>
      </c>
      <c r="AI199" s="25">
        <v>-101.46076874999999</v>
      </c>
      <c r="AJ199" s="25">
        <v>0</v>
      </c>
      <c r="AK199" s="25">
        <v>-32.249627799467802</v>
      </c>
      <c r="AL199" s="25">
        <v>0</v>
      </c>
      <c r="AM199" s="25">
        <v>0</v>
      </c>
      <c r="AN199" s="25">
        <v>0.38620275888273731</v>
      </c>
      <c r="AO199" s="25">
        <v>621.21026491342241</v>
      </c>
      <c r="AP199" s="25">
        <v>0</v>
      </c>
      <c r="AQ199" s="25">
        <v>0</v>
      </c>
      <c r="AR199" s="25">
        <v>0</v>
      </c>
      <c r="AS199" s="25">
        <v>0</v>
      </c>
      <c r="AT199" s="25">
        <v>0</v>
      </c>
      <c r="AU199" s="25">
        <v>425.54812601454688</v>
      </c>
      <c r="AV199" s="25">
        <v>122.99684421250002</v>
      </c>
      <c r="AW199" s="25">
        <v>122.99684421250002</v>
      </c>
      <c r="AX199" s="25">
        <v>0</v>
      </c>
      <c r="AY199" s="25">
        <v>0</v>
      </c>
      <c r="AZ199" s="25">
        <v>257.07765380839845</v>
      </c>
      <c r="BA199" s="25">
        <v>77.861174682099389</v>
      </c>
      <c r="BB199" s="25">
        <v>74.673532969291273</v>
      </c>
      <c r="BC199" s="25">
        <v>104.54294615700779</v>
      </c>
      <c r="BD199" s="25">
        <v>0</v>
      </c>
      <c r="BE199" s="25">
        <v>45.473627993648378</v>
      </c>
      <c r="BF199" s="25">
        <v>6.753346880481728</v>
      </c>
      <c r="BG199" s="25">
        <v>1.490166022623912</v>
      </c>
      <c r="BH199" s="25">
        <v>37.230115090542739</v>
      </c>
      <c r="BI199" s="25">
        <v>0</v>
      </c>
      <c r="BJ199" s="25">
        <v>425.54812601454688</v>
      </c>
      <c r="BK199" s="25">
        <v>543.1147799085611</v>
      </c>
      <c r="BL199" s="25">
        <v>1.3261347716238117</v>
      </c>
      <c r="BM199" s="25">
        <v>0.64985703537495065</v>
      </c>
    </row>
    <row r="200" spans="1:65" x14ac:dyDescent="0.35">
      <c r="A200" s="25" t="s">
        <v>10567</v>
      </c>
      <c r="B200" s="25" t="s">
        <v>10534</v>
      </c>
      <c r="C200" s="25" t="s">
        <v>10537</v>
      </c>
      <c r="D200" s="25" t="s">
        <v>10547</v>
      </c>
      <c r="E200" s="25" t="s">
        <v>10760</v>
      </c>
      <c r="F200" s="25">
        <v>113869</v>
      </c>
      <c r="G200" s="25">
        <v>0.89714051366644942</v>
      </c>
      <c r="H200" s="25">
        <v>160</v>
      </c>
      <c r="I200" s="25">
        <v>613.18855077741819</v>
      </c>
      <c r="J200" s="42">
        <v>0.55233888228899386</v>
      </c>
      <c r="K200" s="25">
        <v>35</v>
      </c>
      <c r="L200" s="25">
        <v>68.579736740579307</v>
      </c>
      <c r="M200" s="25">
        <v>16.966907409484548</v>
      </c>
      <c r="N200" s="25">
        <v>40.426351853832841</v>
      </c>
      <c r="O200" s="25">
        <v>5.6807109625005889</v>
      </c>
      <c r="P200" s="25">
        <v>16.315064949410587</v>
      </c>
      <c r="Q200" s="25">
        <v>18.430575941921656</v>
      </c>
      <c r="R200" s="25">
        <v>3.2240015603431691</v>
      </c>
      <c r="S200" s="25">
        <v>7.9480229062228034</v>
      </c>
      <c r="T200" s="25">
        <v>7.2585514753556852</v>
      </c>
      <c r="U200" s="25">
        <v>0</v>
      </c>
      <c r="V200" s="25">
        <v>0</v>
      </c>
      <c r="W200" s="25">
        <v>0</v>
      </c>
      <c r="X200" s="25">
        <v>0</v>
      </c>
      <c r="Y200" s="25">
        <v>701.80890097890904</v>
      </c>
      <c r="Z200" s="25">
        <v>0</v>
      </c>
      <c r="AA200" s="25">
        <v>433.65</v>
      </c>
      <c r="AB200" s="25">
        <v>0.71</v>
      </c>
      <c r="AC200" s="25">
        <v>267.44890097890908</v>
      </c>
      <c r="AD200" s="25">
        <v>88.620350201490851</v>
      </c>
      <c r="AE200" s="25">
        <v>12.840418548508984</v>
      </c>
      <c r="AF200" s="25">
        <v>0</v>
      </c>
      <c r="AG200" s="25">
        <v>0</v>
      </c>
      <c r="AH200" s="25">
        <v>0</v>
      </c>
      <c r="AI200" s="25">
        <v>-101.46076874999999</v>
      </c>
      <c r="AJ200" s="25">
        <v>0</v>
      </c>
      <c r="AK200" s="25">
        <v>0</v>
      </c>
      <c r="AL200" s="25">
        <v>0</v>
      </c>
      <c r="AM200" s="25">
        <v>0</v>
      </c>
      <c r="AN200" s="25">
        <v>0.33135432554452493</v>
      </c>
      <c r="AO200" s="25">
        <v>613.18855077741819</v>
      </c>
      <c r="AP200" s="25">
        <v>0</v>
      </c>
      <c r="AQ200" s="25">
        <v>0</v>
      </c>
      <c r="AR200" s="25">
        <v>0</v>
      </c>
      <c r="AS200" s="25">
        <v>0</v>
      </c>
      <c r="AT200" s="25">
        <v>0</v>
      </c>
      <c r="AU200" s="25">
        <v>352.51642954622542</v>
      </c>
      <c r="AV200" s="25">
        <v>119.70846175000003</v>
      </c>
      <c r="AW200" s="25">
        <v>119.70846175000003</v>
      </c>
      <c r="AX200" s="25">
        <v>0</v>
      </c>
      <c r="AY200" s="25">
        <v>0</v>
      </c>
      <c r="AZ200" s="25">
        <v>193.15556377314422</v>
      </c>
      <c r="BA200" s="25">
        <v>77.861174682099389</v>
      </c>
      <c r="BB200" s="25">
        <v>48.039328787935347</v>
      </c>
      <c r="BC200" s="25">
        <v>67.255060303109488</v>
      </c>
      <c r="BD200" s="25">
        <v>0</v>
      </c>
      <c r="BE200" s="25">
        <v>39.652404023081168</v>
      </c>
      <c r="BF200" s="25">
        <v>6.8042090462130744</v>
      </c>
      <c r="BG200" s="25">
        <v>1.490166022623912</v>
      </c>
      <c r="BH200" s="25">
        <v>31.358028954244183</v>
      </c>
      <c r="BI200" s="25">
        <v>0</v>
      </c>
      <c r="BJ200" s="25">
        <v>352.51642954622542</v>
      </c>
      <c r="BK200" s="25">
        <v>441.13677974771628</v>
      </c>
      <c r="BL200" s="25">
        <v>1.2663648178367948</v>
      </c>
      <c r="BM200" s="25">
        <v>0.55233888228899386</v>
      </c>
    </row>
    <row r="201" spans="1:65" x14ac:dyDescent="0.35">
      <c r="A201" s="25" t="s">
        <v>10567</v>
      </c>
      <c r="B201" s="25" t="s">
        <v>10534</v>
      </c>
      <c r="C201" s="25" t="s">
        <v>10537</v>
      </c>
      <c r="D201" s="25" t="s">
        <v>10549</v>
      </c>
      <c r="E201" s="25" t="s">
        <v>10761</v>
      </c>
      <c r="F201" s="25">
        <v>113869</v>
      </c>
      <c r="G201" s="25">
        <v>0.89714051366644942</v>
      </c>
      <c r="H201" s="25">
        <v>160</v>
      </c>
      <c r="I201" s="25">
        <v>675.86532453006305</v>
      </c>
      <c r="J201" s="42">
        <v>0.42314543064609672</v>
      </c>
      <c r="K201" s="25">
        <v>35</v>
      </c>
      <c r="L201" s="25">
        <v>60.86388441940526</v>
      </c>
      <c r="M201" s="25">
        <v>15.778243776149424</v>
      </c>
      <c r="N201" s="25">
        <v>40.426351853832841</v>
      </c>
      <c r="O201" s="25">
        <v>9.0594443845643031</v>
      </c>
      <c r="P201" s="25">
        <v>14.141946405507806</v>
      </c>
      <c r="Q201" s="25">
        <v>17.224961063760738</v>
      </c>
      <c r="R201" s="25">
        <v>3.2240015603431691</v>
      </c>
      <c r="S201" s="25">
        <v>0</v>
      </c>
      <c r="T201" s="25">
        <v>14.000959503417569</v>
      </c>
      <c r="U201" s="25">
        <v>0</v>
      </c>
      <c r="V201" s="25">
        <v>0</v>
      </c>
      <c r="W201" s="25">
        <v>0</v>
      </c>
      <c r="X201" s="25">
        <v>0</v>
      </c>
      <c r="Y201" s="25">
        <v>765.26986027933822</v>
      </c>
      <c r="Z201" s="25">
        <v>0</v>
      </c>
      <c r="AA201" s="25">
        <v>433.65</v>
      </c>
      <c r="AB201" s="25">
        <v>0.71</v>
      </c>
      <c r="AC201" s="25">
        <v>330.90986027933826</v>
      </c>
      <c r="AD201" s="25">
        <v>89.404535749275169</v>
      </c>
      <c r="AE201" s="25">
        <v>12.056233000724815</v>
      </c>
      <c r="AF201" s="25">
        <v>0</v>
      </c>
      <c r="AG201" s="25">
        <v>0</v>
      </c>
      <c r="AH201" s="25">
        <v>0</v>
      </c>
      <c r="AI201" s="25">
        <v>-101.46076874999999</v>
      </c>
      <c r="AJ201" s="25">
        <v>0</v>
      </c>
      <c r="AK201" s="25">
        <v>0</v>
      </c>
      <c r="AL201" s="25">
        <v>0</v>
      </c>
      <c r="AM201" s="25">
        <v>0</v>
      </c>
      <c r="AN201" s="25">
        <v>0.27017791393041035</v>
      </c>
      <c r="AO201" s="25">
        <v>675.86532453006305</v>
      </c>
      <c r="AP201" s="25">
        <v>0</v>
      </c>
      <c r="AQ201" s="25">
        <v>0</v>
      </c>
      <c r="AR201" s="25">
        <v>0</v>
      </c>
      <c r="AS201" s="25">
        <v>0</v>
      </c>
      <c r="AT201" s="25">
        <v>0</v>
      </c>
      <c r="AU201" s="25">
        <v>362.49464833710061</v>
      </c>
      <c r="AV201" s="25">
        <v>130.4976278</v>
      </c>
      <c r="AW201" s="25">
        <v>130.4976278</v>
      </c>
      <c r="AX201" s="25">
        <v>0</v>
      </c>
      <c r="AY201" s="25">
        <v>0</v>
      </c>
      <c r="AZ201" s="25">
        <v>184.45025959935768</v>
      </c>
      <c r="BA201" s="25">
        <v>77.861174682099389</v>
      </c>
      <c r="BB201" s="25">
        <v>44.412118715524286</v>
      </c>
      <c r="BC201" s="25">
        <v>62.176966201733997</v>
      </c>
      <c r="BD201" s="25">
        <v>0</v>
      </c>
      <c r="BE201" s="25">
        <v>47.54676093774291</v>
      </c>
      <c r="BF201" s="25">
        <v>9.574158840831231</v>
      </c>
      <c r="BG201" s="25">
        <v>1.490166022623912</v>
      </c>
      <c r="BH201" s="25">
        <v>36.482436074287769</v>
      </c>
      <c r="BI201" s="25">
        <v>0</v>
      </c>
      <c r="BJ201" s="25">
        <v>362.49464833710061</v>
      </c>
      <c r="BK201" s="25">
        <v>451.89918408637578</v>
      </c>
      <c r="BL201" s="25">
        <v>0.86425144166335499</v>
      </c>
      <c r="BM201" s="25">
        <v>0.42314543064609672</v>
      </c>
    </row>
    <row r="202" spans="1:65" x14ac:dyDescent="0.35">
      <c r="A202" s="25" t="s">
        <v>10567</v>
      </c>
      <c r="B202" s="25" t="s">
        <v>10534</v>
      </c>
      <c r="C202" s="25" t="s">
        <v>10537</v>
      </c>
      <c r="D202" s="25" t="s">
        <v>10551</v>
      </c>
      <c r="E202" s="25" t="s">
        <v>10762</v>
      </c>
      <c r="F202" s="25">
        <v>113869</v>
      </c>
      <c r="G202" s="25">
        <v>0.89714051366644942</v>
      </c>
      <c r="H202" s="25">
        <v>160</v>
      </c>
      <c r="I202" s="25">
        <v>662.40313063030396</v>
      </c>
      <c r="J202" s="42">
        <v>1.1135965108806352</v>
      </c>
      <c r="K202" s="25">
        <v>35</v>
      </c>
      <c r="L202" s="25">
        <v>60.86388441940526</v>
      </c>
      <c r="M202" s="25">
        <v>14.537638028692914</v>
      </c>
      <c r="N202" s="25">
        <v>40.426351853832841</v>
      </c>
      <c r="O202" s="25">
        <v>29.543567979617794</v>
      </c>
      <c r="P202" s="25">
        <v>7.4404700586979331</v>
      </c>
      <c r="Q202" s="25">
        <v>3.4423138155171116</v>
      </c>
      <c r="R202" s="25">
        <v>3.4423138155171116</v>
      </c>
      <c r="S202" s="25">
        <v>0</v>
      </c>
      <c r="T202" s="25">
        <v>0</v>
      </c>
      <c r="U202" s="25">
        <v>25633.093011208843</v>
      </c>
      <c r="V202" s="25">
        <v>0</v>
      </c>
      <c r="W202" s="25">
        <v>0</v>
      </c>
      <c r="X202" s="25">
        <v>0</v>
      </c>
      <c r="Y202" s="25">
        <v>1053.2005462180543</v>
      </c>
      <c r="Z202" s="25">
        <v>0</v>
      </c>
      <c r="AA202" s="25">
        <v>433.65</v>
      </c>
      <c r="AB202" s="25">
        <v>0.71</v>
      </c>
      <c r="AC202" s="25">
        <v>618.84054621805444</v>
      </c>
      <c r="AD202" s="25">
        <v>390.79741558775038</v>
      </c>
      <c r="AE202" s="25">
        <v>-11.591547449399869</v>
      </c>
      <c r="AF202" s="25">
        <v>0</v>
      </c>
      <c r="AG202" s="25">
        <v>0</v>
      </c>
      <c r="AH202" s="25">
        <v>-295.1046549036891</v>
      </c>
      <c r="AI202" s="25">
        <v>-123.00035822944253</v>
      </c>
      <c r="AJ202" s="25">
        <v>38.899144994781103</v>
      </c>
      <c r="AK202" s="25">
        <v>0</v>
      </c>
      <c r="AL202" s="25">
        <v>0</v>
      </c>
      <c r="AM202" s="25">
        <v>0</v>
      </c>
      <c r="AN202" s="25">
        <v>0.63149937084123953</v>
      </c>
      <c r="AO202" s="25">
        <v>662.40313063030396</v>
      </c>
      <c r="AP202" s="25">
        <v>306.69620235308895</v>
      </c>
      <c r="AQ202" s="25">
        <v>11.591547449399869</v>
      </c>
      <c r="AR202" s="25">
        <v>0</v>
      </c>
      <c r="AS202" s="25">
        <v>0</v>
      </c>
      <c r="AT202" s="25">
        <v>295.1046549036891</v>
      </c>
      <c r="AU202" s="25">
        <v>493.99674334353131</v>
      </c>
      <c r="AV202" s="25">
        <v>163.76932450000004</v>
      </c>
      <c r="AW202" s="25">
        <v>163.76932450000004</v>
      </c>
      <c r="AX202" s="25">
        <v>0</v>
      </c>
      <c r="AY202" s="25">
        <v>0</v>
      </c>
      <c r="AZ202" s="25">
        <v>190.30806912449316</v>
      </c>
      <c r="BA202" s="25">
        <v>83.718984207234882</v>
      </c>
      <c r="BB202" s="25">
        <v>44.412118715524286</v>
      </c>
      <c r="BC202" s="25">
        <v>62.176966201733997</v>
      </c>
      <c r="BD202" s="25">
        <v>0</v>
      </c>
      <c r="BE202" s="25">
        <v>139.91934971903811</v>
      </c>
      <c r="BF202" s="25">
        <v>23.067420157500035</v>
      </c>
      <c r="BG202" s="25">
        <v>1.6022772097078446</v>
      </c>
      <c r="BH202" s="25">
        <v>115.24965235183022</v>
      </c>
      <c r="BI202" s="25">
        <v>0</v>
      </c>
      <c r="BJ202" s="25">
        <v>800.6929456966202</v>
      </c>
      <c r="BK202" s="25">
        <v>1191.4903612843705</v>
      </c>
      <c r="BL202" s="25">
        <v>1.1919868851101394</v>
      </c>
      <c r="BM202" s="25">
        <v>1.1135965108806352</v>
      </c>
    </row>
    <row r="203" spans="1:65" x14ac:dyDescent="0.35">
      <c r="A203" s="25" t="s">
        <v>10567</v>
      </c>
      <c r="B203" s="25" t="s">
        <v>10534</v>
      </c>
      <c r="C203" s="25" t="s">
        <v>10537</v>
      </c>
      <c r="D203" s="25" t="s">
        <v>10553</v>
      </c>
      <c r="E203" s="25" t="s">
        <v>10763</v>
      </c>
      <c r="F203" s="25">
        <v>113869</v>
      </c>
      <c r="G203" s="25">
        <v>0.89714051366644942</v>
      </c>
      <c r="H203" s="25">
        <v>160</v>
      </c>
      <c r="I203" s="25">
        <v>1609.6163231062903</v>
      </c>
      <c r="J203" s="42">
        <v>0.10762879467959788</v>
      </c>
      <c r="K203" s="25">
        <v>35</v>
      </c>
      <c r="L203" s="25">
        <v>87.337275239985871</v>
      </c>
      <c r="M203" s="25">
        <v>24.202089212941086</v>
      </c>
      <c r="N203" s="25">
        <v>40.426351853832841</v>
      </c>
      <c r="O203" s="25">
        <v>29.543567979617794</v>
      </c>
      <c r="P203" s="25">
        <v>7.4404700586979331</v>
      </c>
      <c r="Q203" s="25">
        <v>3.4423138155171116</v>
      </c>
      <c r="R203" s="25">
        <v>3.4423138155171116</v>
      </c>
      <c r="S203" s="25">
        <v>0</v>
      </c>
      <c r="T203" s="25">
        <v>0</v>
      </c>
      <c r="U203" s="25">
        <v>25633.093011208843</v>
      </c>
      <c r="V203" s="25">
        <v>0</v>
      </c>
      <c r="W203" s="25">
        <v>0</v>
      </c>
      <c r="X203" s="25">
        <v>0</v>
      </c>
      <c r="Y203" s="25">
        <v>1957.1888136018731</v>
      </c>
      <c r="Z203" s="25">
        <v>0</v>
      </c>
      <c r="AA203" s="25">
        <v>433.65</v>
      </c>
      <c r="AB203" s="25">
        <v>0.71</v>
      </c>
      <c r="AC203" s="25">
        <v>1522.8288136018732</v>
      </c>
      <c r="AD203" s="25">
        <v>347.57249049558277</v>
      </c>
      <c r="AE203" s="25">
        <v>-31.153407825145155</v>
      </c>
      <c r="AF203" s="25">
        <v>0</v>
      </c>
      <c r="AG203" s="25">
        <v>0</v>
      </c>
      <c r="AH203" s="25">
        <v>-234.05103151015166</v>
      </c>
      <c r="AI203" s="25">
        <v>-123.00035822944253</v>
      </c>
      <c r="AJ203" s="25">
        <v>40.632307069156553</v>
      </c>
      <c r="AK203" s="25">
        <v>0</v>
      </c>
      <c r="AL203" s="25">
        <v>0</v>
      </c>
      <c r="AM203" s="25">
        <v>0</v>
      </c>
      <c r="AN203" s="25">
        <v>0.22824134097744472</v>
      </c>
      <c r="AO203" s="25">
        <v>1609.6163231062903</v>
      </c>
      <c r="AP203" s="25">
        <v>265.2044393352968</v>
      </c>
      <c r="AQ203" s="25">
        <v>31.153407825145155</v>
      </c>
      <c r="AR203" s="25">
        <v>0</v>
      </c>
      <c r="AS203" s="25">
        <v>0</v>
      </c>
      <c r="AT203" s="25">
        <v>234.05103151015166</v>
      </c>
      <c r="AU203" s="25">
        <v>918.29294852352996</v>
      </c>
      <c r="AV203" s="25">
        <v>163.76932450000004</v>
      </c>
      <c r="AW203" s="25">
        <v>163.76932450000004</v>
      </c>
      <c r="AX203" s="25">
        <v>0</v>
      </c>
      <c r="AY203" s="25">
        <v>0</v>
      </c>
      <c r="AZ203" s="25">
        <v>334.33206923327418</v>
      </c>
      <c r="BA203" s="25">
        <v>83.718984207234882</v>
      </c>
      <c r="BB203" s="25">
        <v>104.4221187608497</v>
      </c>
      <c r="BC203" s="25">
        <v>146.19096626518959</v>
      </c>
      <c r="BD203" s="25">
        <v>0</v>
      </c>
      <c r="BE203" s="25">
        <v>420.19155479025568</v>
      </c>
      <c r="BF203" s="25">
        <v>65.717060977234368</v>
      </c>
      <c r="BG203" s="25">
        <v>1.6022772097078446</v>
      </c>
      <c r="BH203" s="25">
        <v>352.87221660331346</v>
      </c>
      <c r="BI203" s="25">
        <v>0</v>
      </c>
      <c r="BJ203" s="25">
        <v>1183.4973878588266</v>
      </c>
      <c r="BK203" s="25">
        <v>1531.0698783544094</v>
      </c>
      <c r="BL203" s="25">
        <v>0.1137626653798187</v>
      </c>
      <c r="BM203" s="25">
        <v>0.10762879467959788</v>
      </c>
    </row>
    <row r="204" spans="1:65" x14ac:dyDescent="0.35">
      <c r="A204" s="25" t="s">
        <v>10567</v>
      </c>
      <c r="B204" s="25" t="s">
        <v>10534</v>
      </c>
      <c r="C204" s="25" t="s">
        <v>10714</v>
      </c>
      <c r="D204" s="25" t="s">
        <v>9782</v>
      </c>
      <c r="E204" s="25" t="s">
        <v>10764</v>
      </c>
      <c r="F204" s="25">
        <v>113869</v>
      </c>
      <c r="G204" s="25">
        <v>0.89714051366644942</v>
      </c>
      <c r="H204" s="25">
        <v>160</v>
      </c>
      <c r="I204" s="68">
        <v>596.9587135028645</v>
      </c>
      <c r="J204" s="43">
        <v>0.78621970549842379</v>
      </c>
      <c r="K204" s="25">
        <v>35</v>
      </c>
      <c r="L204" s="25">
        <v>104.49184837633798</v>
      </c>
      <c r="M204" s="25">
        <v>20.236146944601892</v>
      </c>
      <c r="N204" s="25">
        <v>40.426351853832841</v>
      </c>
      <c r="O204" s="25">
        <v>7.5352496406192433</v>
      </c>
      <c r="P204" s="25">
        <v>15.652729707225353</v>
      </c>
      <c r="Q204" s="25">
        <v>17.238372505988234</v>
      </c>
      <c r="R204" s="25">
        <v>3.2240015603431691</v>
      </c>
      <c r="S204" s="25">
        <v>6.7558194702893832</v>
      </c>
      <c r="T204" s="25">
        <v>7.2585514753556852</v>
      </c>
      <c r="U204" s="25">
        <v>0</v>
      </c>
      <c r="V204" s="25">
        <v>4909.1982931813027</v>
      </c>
      <c r="W204" s="25">
        <v>0</v>
      </c>
      <c r="X204" s="25">
        <v>0</v>
      </c>
      <c r="Y204" s="25">
        <v>738.77691880743669</v>
      </c>
      <c r="Z204" s="25">
        <v>0</v>
      </c>
      <c r="AA204" s="25">
        <v>433.65</v>
      </c>
      <c r="AB204" s="25">
        <v>0.71</v>
      </c>
      <c r="AC204" s="25">
        <v>304.41691880743667</v>
      </c>
      <c r="AD204" s="25">
        <v>141.81820530457219</v>
      </c>
      <c r="AE204" s="25">
        <v>-14.363230714975094</v>
      </c>
      <c r="AF204" s="25">
        <v>0</v>
      </c>
      <c r="AG204" s="25">
        <v>0</v>
      </c>
      <c r="AH204" s="25">
        <v>-25.994205839597189</v>
      </c>
      <c r="AI204" s="25">
        <v>-101.46076874999999</v>
      </c>
      <c r="AJ204" s="25">
        <v>0</v>
      </c>
      <c r="AK204" s="25">
        <v>0</v>
      </c>
      <c r="AL204" s="25">
        <v>0</v>
      </c>
      <c r="AM204" s="25">
        <v>0</v>
      </c>
      <c r="AN204" s="25">
        <v>0.46586834220696305</v>
      </c>
      <c r="AO204" s="25">
        <v>596.9587135028645</v>
      </c>
      <c r="AP204" s="25">
        <v>40.357436554572281</v>
      </c>
      <c r="AQ204" s="25">
        <v>14.363230714975094</v>
      </c>
      <c r="AR204" s="25">
        <v>0</v>
      </c>
      <c r="AS204" s="25">
        <v>0</v>
      </c>
      <c r="AT204" s="25">
        <v>25.994205839597189</v>
      </c>
      <c r="AU204" s="25">
        <v>426.58198087323223</v>
      </c>
      <c r="AV204" s="25">
        <v>122.99684421250002</v>
      </c>
      <c r="AW204" s="25">
        <v>122.99684421250002</v>
      </c>
      <c r="AX204" s="25">
        <v>0</v>
      </c>
      <c r="AY204" s="25">
        <v>0</v>
      </c>
      <c r="AZ204" s="25">
        <v>257.07765380839845</v>
      </c>
      <c r="BA204" s="25">
        <v>77.861174682099389</v>
      </c>
      <c r="BB204" s="25">
        <v>74.673532969291273</v>
      </c>
      <c r="BC204" s="25">
        <v>104.54294615700779</v>
      </c>
      <c r="BD204" s="25">
        <v>0</v>
      </c>
      <c r="BE204" s="25">
        <v>46.50748285233373</v>
      </c>
      <c r="BF204" s="25">
        <v>8.3658282704551183</v>
      </c>
      <c r="BG204" s="25">
        <v>1.490166022623912</v>
      </c>
      <c r="BH204" s="25">
        <v>36.651488559254702</v>
      </c>
      <c r="BI204" s="25">
        <v>0</v>
      </c>
      <c r="BJ204" s="25">
        <v>466.93941742780453</v>
      </c>
      <c r="BK204" s="25">
        <v>608.75762273237672</v>
      </c>
      <c r="BL204" s="25">
        <v>1.5417694448902437</v>
      </c>
      <c r="BM204" s="25">
        <v>0.78621970549842379</v>
      </c>
    </row>
    <row r="205" spans="1:65" x14ac:dyDescent="0.35">
      <c r="A205" s="25" t="s">
        <v>10567</v>
      </c>
      <c r="B205" s="25" t="s">
        <v>10716</v>
      </c>
      <c r="C205" s="25" t="s">
        <v>9782</v>
      </c>
      <c r="D205" s="25" t="s">
        <v>9782</v>
      </c>
      <c r="E205" s="25" t="s">
        <v>10203</v>
      </c>
      <c r="F205" s="25">
        <f>F188</f>
        <v>165293</v>
      </c>
      <c r="G205" s="25">
        <f>G188</f>
        <v>0.89713268816379099</v>
      </c>
      <c r="H205" s="25">
        <f>(H188*N188+H196*N196+H204*N204)/(N188+N196+N204)</f>
        <v>159.99999999999997</v>
      </c>
      <c r="I205" s="25">
        <f>(I188*N188+I196*N196+I204*N204)/(N188+N196+N204)</f>
        <v>506.35144984849319</v>
      </c>
      <c r="J205" s="42">
        <f>(J188*N188+J196*N196+J204*N204)/(N188+N196+N204)</f>
        <v>0.77436008201657758</v>
      </c>
      <c r="K205" s="25">
        <f>K188</f>
        <v>35</v>
      </c>
      <c r="L205" s="25">
        <f>L188+L196+L204</f>
        <v>453.26427952359359</v>
      </c>
      <c r="M205" s="25">
        <f>M188+M196+M204</f>
        <v>81.88931499282404</v>
      </c>
      <c r="N205" s="25">
        <f>N188+N196+N204</f>
        <v>234.07097893311609</v>
      </c>
      <c r="O205" s="25">
        <f>O188+O196+O204</f>
        <v>43.629543082748697</v>
      </c>
      <c r="P205" s="25">
        <f>P188+P196+P204</f>
        <v>90.630234921836887</v>
      </c>
      <c r="Q205" s="25">
        <f>Q188+Q196+Q204</f>
        <v>99.811200928530496</v>
      </c>
      <c r="R205" s="25">
        <f>R188+R196+R204</f>
        <v>18.667160569916007</v>
      </c>
      <c r="S205" s="25">
        <f>S188+S196+S204</f>
        <v>39.116596091173484</v>
      </c>
      <c r="T205" s="25">
        <f>T188+T196+T204</f>
        <v>42.027444267440998</v>
      </c>
      <c r="U205" s="25">
        <f>U188+U196+U204</f>
        <v>0</v>
      </c>
      <c r="V205" s="25">
        <f>V188+V196+V204</f>
        <v>28424.549769330319</v>
      </c>
      <c r="W205" s="25">
        <f>W188+W196+W204</f>
        <v>0</v>
      </c>
      <c r="X205" s="25">
        <f>(X188*N188+X196*N196+X204*N204)/(N188+N196+N204)</f>
        <v>0</v>
      </c>
      <c r="Y205" s="25">
        <f>(Y188*N188+Y196*N196+Y204*N204)/(N188+N196+N204)</f>
        <v>648.00265338040651</v>
      </c>
      <c r="Z205" s="25">
        <f>(Z188*N188+Z196*N196+Z204*N204)/(N188+N196+N204)</f>
        <v>0</v>
      </c>
      <c r="AA205" s="25">
        <f>(AA188*N188+AA196*N196+AA204*N204)/(N188+N196+N204)</f>
        <v>339.87496322094887</v>
      </c>
      <c r="AB205" s="25">
        <f>(AB188*N188+AB196*N196+AB204*N204)/(N188+N196+N204)</f>
        <v>0.71</v>
      </c>
      <c r="AC205" s="25">
        <f>(AC188*N188+AC196*N196+AC204*N204)/(N188+N196+N204)</f>
        <v>307.41769015945761</v>
      </c>
      <c r="AD205" s="25">
        <f>(AD188*N188+AD196*N196+AD204*N204)/(N188+N196+N204)</f>
        <v>141.65120353191338</v>
      </c>
      <c r="AE205" s="25">
        <f>(AE188*N188+AE196*N196+AE204*N204)/(N188+N196+N204)</f>
        <v>-17.033043544121316</v>
      </c>
      <c r="AF205" s="25">
        <f>(AF188*N188+AF196*N196+AF204*N204)/(N188+N196+N204)</f>
        <v>0</v>
      </c>
      <c r="AG205" s="25">
        <f>(AG188*N188+AG196*N196+AG204*N204)/(N188+N196+N204)</f>
        <v>0</v>
      </c>
      <c r="AH205" s="25">
        <f>(AH188*N188+AH196*N196+AH204*N204)/(N188+N196+N204)</f>
        <v>-23.157391237792112</v>
      </c>
      <c r="AI205" s="25">
        <f>(AI188*N188+AI196*N196+AI204*N204)/(N188+N196+N204)</f>
        <v>-101.46076874999999</v>
      </c>
      <c r="AJ205" s="25">
        <f>(AJ188*N188+AJ196*N196+AJ204*N204)/(N188+N196+N204)</f>
        <v>0</v>
      </c>
      <c r="AK205" s="25">
        <f>(AK188*N188+AK196*N196+AK204*N204)/(N188+N196+N204)</f>
        <v>0</v>
      </c>
      <c r="AL205" s="25">
        <f>(AL188*N188+AL196*N196+AL204*N204)/(N188+N196+N204)</f>
        <v>0</v>
      </c>
      <c r="AM205" s="25">
        <f>(AM188*N188+AM196*N196+AM204*N204)/(N188+N196+N204)</f>
        <v>0</v>
      </c>
      <c r="AN205" s="25">
        <f>(AN188*N188+AN196*N196+AN204*N204)/(N188+N196+N204)</f>
        <v>0.46078842070502452</v>
      </c>
      <c r="AO205" s="25">
        <f>(AO188*N188+AO196*N196+AO204*N204)/(N188+N196+N204)</f>
        <v>506.35144984849319</v>
      </c>
      <c r="AP205" s="25">
        <f>(AP188*N188+AP196*N196+AP204*N204)/(N188+N196+N204)</f>
        <v>40.190434781913424</v>
      </c>
      <c r="AQ205" s="25">
        <f>(AQ188*N188+AQ196*N196+AQ204*N204)/(N188+N196+N204)</f>
        <v>17.033043544121316</v>
      </c>
      <c r="AR205" s="25">
        <f>(AR188*N188+AR196*N196+AR204*N204)/(N188+N196+N204)</f>
        <v>0</v>
      </c>
      <c r="AS205" s="25">
        <f>(AS188*N188+AS196*N196+AS204*N204)/(N188+N196+N204)</f>
        <v>0</v>
      </c>
      <c r="AT205" s="25">
        <f>(AT188*N188+AT196*N196+AT204*N204)/(N188+N196+N204)</f>
        <v>23.157391237792112</v>
      </c>
      <c r="AU205" s="25">
        <f>(AU188*N188+AU196*N196+AU204*N204)/(N188+N196+N204)</f>
        <v>351.5813375933194</v>
      </c>
      <c r="AV205" s="25">
        <f>(AV188*N188+AV196*N196+AV204*N204)/(N188+N196+N204)</f>
        <v>122.99684421250002</v>
      </c>
      <c r="AW205" s="25">
        <f>(AW188*N188+AW196*N196+AW204*N204)/(N188+N196+N204)</f>
        <v>122.99684421250002</v>
      </c>
      <c r="AX205" s="25">
        <f>(AX188*N188+AX196*N196+AX204*N204)/(N188+N196+N204)</f>
        <v>0</v>
      </c>
      <c r="AY205" s="25">
        <f>(AY188*N188+AY196*N196+AY204*N204)/(N188+N196+N204)</f>
        <v>0</v>
      </c>
      <c r="AZ205" s="25">
        <f>(AZ188*N188+AZ196*N196+AZ204*N204)/(N188+N196+N204)</f>
        <v>182.33941587915268</v>
      </c>
      <c r="BA205" s="25">
        <f>(BA188*N188+BA196*N196+BA204*N204)/(N188+N196+N204)</f>
        <v>77.861174682099403</v>
      </c>
      <c r="BB205" s="25">
        <f>(BB188*N188+BB196*N196+BB204*N204)/(N188+N196+N204)</f>
        <v>43.532600498772176</v>
      </c>
      <c r="BC205" s="25">
        <f>(BC188*N188+BC196*N196+BC204*N204)/(N188+N196+N204)</f>
        <v>60.945640698281046</v>
      </c>
      <c r="BD205" s="25">
        <f>(BD188*N188+BD196*N196+BD204*N204)/(N188+N196+N204)</f>
        <v>0</v>
      </c>
      <c r="BE205" s="25">
        <f>(BE188*N188+BE196*N196+BE204*N204)/(N188+N196+N204)</f>
        <v>46.245077501666763</v>
      </c>
      <c r="BF205" s="25">
        <f>(BF188*N188+BF196*N196+BF204*N204)/(N188+N196+N204)</f>
        <v>8.3658282704551166</v>
      </c>
      <c r="BG205" s="25">
        <f>(BG188*N188+BG196*N196+BG204*N204)/(N188+N196+N204)</f>
        <v>1.4901660226239122</v>
      </c>
      <c r="BH205" s="25">
        <f>(BH188*N188+BH196*N196+BH204*N204)/(N188+N196+N204)</f>
        <v>36.389083208587728</v>
      </c>
      <c r="BI205" s="25">
        <f>(BI188*N188+BI196*N196+BI204*N204)/(N188+N196+N204)</f>
        <v>0</v>
      </c>
      <c r="BJ205" s="25">
        <f>(BJ188*N188+BJ196*N196+BJ204*N204)/(N188+N196+N204)</f>
        <v>391.77177237523284</v>
      </c>
      <c r="BK205" s="25">
        <f>(BK188*N188+BK196*N196+BK204*N204)/(N188+N196+N204)</f>
        <v>533.42297590714622</v>
      </c>
      <c r="BL205" s="25">
        <f>(BL188*N188+BL196*N196+BL204*N204)/(N188+N196+N204)</f>
        <v>1.2723735788184682</v>
      </c>
      <c r="BM205" s="25">
        <f>(BM188*N188+BM196*N196+BM204*N204)/(N188+N196+N204)</f>
        <v>0.77436008201657758</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K14"/>
  <sheetViews>
    <sheetView workbookViewId="0">
      <selection activeCell="A2" sqref="A2"/>
    </sheetView>
  </sheetViews>
  <sheetFormatPr defaultColWidth="7.140625" defaultRowHeight="16.5" x14ac:dyDescent="0.25"/>
  <cols>
    <col min="1" max="1" width="9.28515625" style="52" customWidth="1"/>
    <col min="2" max="2" width="14.85546875" style="52" customWidth="1"/>
    <col min="3" max="8" width="15.85546875" style="52" customWidth="1"/>
    <col min="9" max="9" width="17.7109375" style="52" bestFit="1" customWidth="1"/>
    <col min="10" max="11" width="12" style="52" bestFit="1" customWidth="1"/>
    <col min="12" max="16384" width="7.140625" style="52"/>
  </cols>
  <sheetData>
    <row r="1" spans="1:11" ht="50.25" customHeight="1" x14ac:dyDescent="0.25">
      <c r="A1" s="50" t="s">
        <v>10060</v>
      </c>
      <c r="B1" s="50" t="s">
        <v>10490</v>
      </c>
      <c r="C1" s="50" t="s">
        <v>10491</v>
      </c>
      <c r="D1" s="50" t="s">
        <v>10347</v>
      </c>
      <c r="E1" s="50" t="s">
        <v>10348</v>
      </c>
      <c r="F1" s="50" t="s">
        <v>10489</v>
      </c>
      <c r="G1" s="50" t="s">
        <v>10492</v>
      </c>
      <c r="H1" s="50" t="s">
        <v>10493</v>
      </c>
      <c r="I1" s="50" t="s">
        <v>10494</v>
      </c>
      <c r="J1" s="51" t="s">
        <v>10495</v>
      </c>
      <c r="K1" s="51" t="s">
        <v>10496</v>
      </c>
    </row>
    <row r="2" spans="1:11" x14ac:dyDescent="0.25">
      <c r="A2" s="51" t="s">
        <v>10194</v>
      </c>
      <c r="B2" s="54">
        <f>IFERROR(VLOOKUP(A2,'Arranjos Consolidados'!$E$2:$J$302,5,FALSE),"")</f>
        <v>506.14494972182558</v>
      </c>
      <c r="C2" s="53">
        <f>IFERROR(VLOOKUP(A2,'Arranjos Consolidados'!$E$2:$J$302,6,FALSE),"")</f>
        <v>0.56812156780698142</v>
      </c>
      <c r="D2" s="54">
        <f>'Banco de Dados'!$I$29</f>
        <v>500</v>
      </c>
      <c r="E2" s="53">
        <f>'Banco de Dados'!$I$30/100</f>
        <v>0.86</v>
      </c>
      <c r="F2" s="54">
        <f>IFERROR(VLOOKUP(A2,'Arranjos Consolidados'!$E$2:$BM$302,21,FALSE),"")</f>
        <v>647.8067780741369</v>
      </c>
      <c r="G2" s="54">
        <f>IFERROR(VLOOKUP(A2,'Arranjos Consolidados'!$E$2:$BM$302,37,FALSE),"")</f>
        <v>506.14494972182558</v>
      </c>
      <c r="H2" s="54">
        <f>IFERROR(VLOOKUP(A2,'Arranjos Consolidados'!$E$2:$BM$302,4,FALSE),"")</f>
        <v>160</v>
      </c>
      <c r="I2" s="54">
        <f>IFERROR(VLOOKUP(A2,'Arranjos Consolidados'!$E$2:$BM$302,43,FALSE),"")</f>
        <v>247.91575249306351</v>
      </c>
      <c r="J2" s="54">
        <f>IFERROR(VLOOKUP(A2,'Arranjos Consolidados'!$E$2:$BM$302,8,FALSE),"")</f>
        <v>390.50456992442491</v>
      </c>
      <c r="K2" s="54">
        <f>IFERROR(VLOOKUP(A2,'Arranjos Consolidados'!$E$2:$BM$302,9,FALSE),"")</f>
        <v>45.367348140794775</v>
      </c>
    </row>
    <row r="3" spans="1:11" x14ac:dyDescent="0.25">
      <c r="A3" s="51" t="s">
        <v>10197</v>
      </c>
      <c r="B3" s="54">
        <f>IFERROR(VLOOKUP(A3,'Arranjos Consolidados'!$E$2:$J$302,5,FALSE),"")</f>
        <v>506.14494972182558</v>
      </c>
      <c r="C3" s="53">
        <f>IFERROR(VLOOKUP(A3,'Arranjos Consolidados'!$E$2:$J$302,6,FALSE),"")</f>
        <v>0.56812156780698142</v>
      </c>
      <c r="D3" s="54">
        <f>'Banco de Dados'!$I$29</f>
        <v>500</v>
      </c>
      <c r="E3" s="53">
        <f>'Banco de Dados'!$I$30/100</f>
        <v>0.86</v>
      </c>
      <c r="F3" s="54">
        <f>IFERROR(VLOOKUP(A3,'Arranjos Consolidados'!$E$2:$BM$302,21,FALSE),"")</f>
        <v>647.8067780741369</v>
      </c>
      <c r="G3" s="54">
        <f>IFERROR(VLOOKUP(A3,'Arranjos Consolidados'!$E$2:$BM$302,37,FALSE),"")</f>
        <v>506.14494972182558</v>
      </c>
      <c r="H3" s="54">
        <f>IFERROR(VLOOKUP(A3,'Arranjos Consolidados'!$E$2:$BM$302,4,FALSE),"")</f>
        <v>160</v>
      </c>
      <c r="I3" s="54">
        <f>IFERROR(VLOOKUP(A3,'Arranjos Consolidados'!$E$2:$BM$302,43,FALSE),"")</f>
        <v>247.91575249306351</v>
      </c>
      <c r="J3" s="54">
        <f>IFERROR(VLOOKUP(A3,'Arranjos Consolidados'!$E$2:$BM$302,8,FALSE),"")</f>
        <v>390.50456992442491</v>
      </c>
      <c r="K3" s="54">
        <f>IFERROR(VLOOKUP(A3,'Arranjos Consolidados'!$E$2:$BM$302,9,FALSE),"")</f>
        <v>45.367348140794775</v>
      </c>
    </row>
    <row r="4" spans="1:11" x14ac:dyDescent="0.25">
      <c r="A4" s="51" t="s">
        <v>10200</v>
      </c>
      <c r="B4" s="54">
        <f>IFERROR(VLOOKUP(A4,'Arranjos Consolidados'!$E$2:$J$302,5,FALSE),"")</f>
        <v>505.76349213815604</v>
      </c>
      <c r="C4" s="53">
        <f>IFERROR(VLOOKUP(A4,'Arranjos Consolidados'!$E$2:$J$302,6,FALSE),"")</f>
        <v>0.69281790354129835</v>
      </c>
      <c r="D4" s="54">
        <f>'Banco de Dados'!$I$29</f>
        <v>500</v>
      </c>
      <c r="E4" s="53">
        <f>'Banco de Dados'!$I$30/100</f>
        <v>0.86</v>
      </c>
      <c r="F4" s="54">
        <f>IFERROR(VLOOKUP(A4,'Arranjos Consolidados'!$E$2:$BM$302,21,FALSE),"")</f>
        <v>647.44547177804941</v>
      </c>
      <c r="G4" s="54">
        <f>IFERROR(VLOOKUP(A4,'Arranjos Consolidados'!$E$2:$BM$302,37,FALSE),"")</f>
        <v>505.76349213815604</v>
      </c>
      <c r="H4" s="54">
        <f>IFERROR(VLOOKUP(A4,'Arranjos Consolidados'!$E$2:$BM$302,4,FALSE),"")</f>
        <v>160</v>
      </c>
      <c r="I4" s="54">
        <f>IFERROR(VLOOKUP(A4,'Arranjos Consolidados'!$E$2:$BM$302,43,FALSE),"")</f>
        <v>309.86508373180277</v>
      </c>
      <c r="J4" s="54">
        <f>IFERROR(VLOOKUP(A4,'Arranjos Consolidados'!$E$2:$BM$302,8,FALSE),"")</f>
        <v>551.87730734566071</v>
      </c>
      <c r="K4" s="54">
        <f>IFERROR(VLOOKUP(A4,'Arranjos Consolidados'!$E$2:$BM$302,9,FALSE),"")</f>
        <v>76.25962457754045</v>
      </c>
    </row>
    <row r="5" spans="1:11" x14ac:dyDescent="0.25">
      <c r="A5" s="51" t="s">
        <v>10205</v>
      </c>
      <c r="B5" s="54">
        <f>IFERROR(VLOOKUP(A5,'Arranjos Consolidados'!$E$2:$J$302,5,FALSE),"")</f>
        <v>506.35144984849319</v>
      </c>
      <c r="C5" s="53">
        <f>IFERROR(VLOOKUP(A5,'Arranjos Consolidados'!$E$2:$J$302,6,FALSE),"")</f>
        <v>0.71354272181532186</v>
      </c>
      <c r="D5" s="54">
        <f>'Banco de Dados'!$I$29</f>
        <v>500</v>
      </c>
      <c r="E5" s="53">
        <f>'Banco de Dados'!$I$30/100</f>
        <v>0.86</v>
      </c>
      <c r="F5" s="54">
        <f>IFERROR(VLOOKUP(A5,'Arranjos Consolidados'!$E$2:$BM$302,21,FALSE),"")</f>
        <v>648.00265338040651</v>
      </c>
      <c r="G5" s="54">
        <f>IFERROR(VLOOKUP(A5,'Arranjos Consolidados'!$E$2:$BM$302,37,FALSE),"")</f>
        <v>506.35144984849319</v>
      </c>
      <c r="H5" s="54">
        <f>IFERROR(VLOOKUP(A5,'Arranjos Consolidados'!$E$2:$BM$302,4,FALSE),"")</f>
        <v>159.99999999999997</v>
      </c>
      <c r="I5" s="54">
        <f>IFERROR(VLOOKUP(A5,'Arranjos Consolidados'!$E$2:$BM$302,43,FALSE),"")</f>
        <v>323.31992815799407</v>
      </c>
      <c r="J5" s="54">
        <f>IFERROR(VLOOKUP(A5,'Arranjos Consolidados'!$E$2:$BM$302,8,FALSE),"")</f>
        <v>587.16925648034157</v>
      </c>
      <c r="K5" s="54">
        <f>IFERROR(VLOOKUP(A5,'Arranjos Consolidados'!$E$2:$BM$302,9,FALSE),"")</f>
        <v>79.824632423838082</v>
      </c>
    </row>
    <row r="6" spans="1:11" x14ac:dyDescent="0.25">
      <c r="A6" s="51" t="s">
        <v>10195</v>
      </c>
      <c r="B6" s="54">
        <f>IFERROR(VLOOKUP(A6,'Arranjos Consolidados'!$E$2:$J$302,5,FALSE),"")</f>
        <v>482.03623532955328</v>
      </c>
      <c r="C6" s="53">
        <f>IFERROR(VLOOKUP(A6,'Arranjos Consolidados'!$E$2:$J$302,6,FALSE),"")</f>
        <v>0.56637018892248214</v>
      </c>
      <c r="D6" s="54">
        <f>'Banco de Dados'!$I$29</f>
        <v>500</v>
      </c>
      <c r="E6" s="53">
        <f>'Banco de Dados'!$I$30/100</f>
        <v>0.86</v>
      </c>
      <c r="F6" s="54">
        <f>IFERROR(VLOOKUP(A6,'Arranjos Consolidados'!$E$2:$BM$302,21,FALSE),"")</f>
        <v>647.8067780741369</v>
      </c>
      <c r="G6" s="54">
        <f>IFERROR(VLOOKUP(A6,'Arranjos Consolidados'!$E$2:$BM$302,37,FALSE),"")</f>
        <v>482.03623532955328</v>
      </c>
      <c r="H6" s="54">
        <f>IFERROR(VLOOKUP(A6,'Arranjos Consolidados'!$E$2:$BM$302,4,FALSE),"")</f>
        <v>160</v>
      </c>
      <c r="I6" s="54">
        <f>IFERROR(VLOOKUP(A6,'Arranjos Consolidados'!$E$2:$BM$302,43,FALSE),"")</f>
        <v>249.46718900063439</v>
      </c>
      <c r="J6" s="54">
        <f>IFERROR(VLOOKUP(A6,'Arranjos Consolidados'!$E$2:$BM$302,8,FALSE),"")</f>
        <v>390.50456992442491</v>
      </c>
      <c r="K6" s="54">
        <f>IFERROR(VLOOKUP(A6,'Arranjos Consolidados'!$E$2:$BM$302,9,FALSE),"")</f>
        <v>45.367348140794775</v>
      </c>
    </row>
    <row r="7" spans="1:11" x14ac:dyDescent="0.25">
      <c r="A7" s="51" t="s">
        <v>10198</v>
      </c>
      <c r="B7" s="54">
        <f>IFERROR(VLOOKUP(A7,'Arranjos Consolidados'!$E$2:$J$302,5,FALSE),"")</f>
        <v>482.03623532955328</v>
      </c>
      <c r="C7" s="53">
        <f>IFERROR(VLOOKUP(A7,'Arranjos Consolidados'!$E$2:$J$302,6,FALSE),"")</f>
        <v>0.56637018892248214</v>
      </c>
      <c r="D7" s="54">
        <f>'Banco de Dados'!$I$29</f>
        <v>500</v>
      </c>
      <c r="E7" s="53">
        <f>'Banco de Dados'!$I$30/100</f>
        <v>0.86</v>
      </c>
      <c r="F7" s="54">
        <f>IFERROR(VLOOKUP(A7,'Arranjos Consolidados'!$E$2:$BM$302,21,FALSE),"")</f>
        <v>647.8067780741369</v>
      </c>
      <c r="G7" s="54">
        <f>IFERROR(VLOOKUP(A7,'Arranjos Consolidados'!$E$2:$BM$302,37,FALSE),"")</f>
        <v>482.03623532955328</v>
      </c>
      <c r="H7" s="54">
        <f>IFERROR(VLOOKUP(A7,'Arranjos Consolidados'!$E$2:$BM$302,4,FALSE),"")</f>
        <v>160</v>
      </c>
      <c r="I7" s="54">
        <f>IFERROR(VLOOKUP(A7,'Arranjos Consolidados'!$E$2:$BM$302,43,FALSE),"")</f>
        <v>249.46718900063439</v>
      </c>
      <c r="J7" s="54">
        <f>IFERROR(VLOOKUP(A7,'Arranjos Consolidados'!$E$2:$BM$302,8,FALSE),"")</f>
        <v>390.50456992442491</v>
      </c>
      <c r="K7" s="54">
        <f>IFERROR(VLOOKUP(A7,'Arranjos Consolidados'!$E$2:$BM$302,9,FALSE),"")</f>
        <v>45.367348140794775</v>
      </c>
    </row>
    <row r="8" spans="1:11" x14ac:dyDescent="0.25">
      <c r="A8" s="51" t="s">
        <v>10201</v>
      </c>
      <c r="B8" s="54">
        <f>IFERROR(VLOOKUP(A8,'Arranjos Consolidados'!$E$2:$J$302,5,FALSE),"")</f>
        <v>452.53091967042508</v>
      </c>
      <c r="C8" s="53">
        <f>IFERROR(VLOOKUP(A8,'Arranjos Consolidados'!$E$2:$J$302,6,FALSE),"")</f>
        <v>0.81184138478873935</v>
      </c>
      <c r="D8" s="54">
        <f>'Banco de Dados'!$I$29</f>
        <v>500</v>
      </c>
      <c r="E8" s="53">
        <f>'Banco de Dados'!$I$30/100</f>
        <v>0.86</v>
      </c>
      <c r="F8" s="54">
        <f>IFERROR(VLOOKUP(A8,'Arranjos Consolidados'!$E$2:$BM$302,21,FALSE),"")</f>
        <v>647.44547177804941</v>
      </c>
      <c r="G8" s="54">
        <f>IFERROR(VLOOKUP(A8,'Arranjos Consolidados'!$E$2:$BM$302,37,FALSE),"")</f>
        <v>452.53091967042508</v>
      </c>
      <c r="H8" s="54">
        <f>IFERROR(VLOOKUP(A8,'Arranjos Consolidados'!$E$2:$BM$302,4,FALSE),"")</f>
        <v>160</v>
      </c>
      <c r="I8" s="54">
        <f>IFERROR(VLOOKUP(A8,'Arranjos Consolidados'!$E$2:$BM$302,43,FALSE),"")</f>
        <v>312.95108113363011</v>
      </c>
      <c r="J8" s="54">
        <f>IFERROR(VLOOKUP(A8,'Arranjos Consolidados'!$E$2:$BM$302,8,FALSE),"")</f>
        <v>551.87730734566071</v>
      </c>
      <c r="K8" s="54">
        <f>IFERROR(VLOOKUP(A8,'Arranjos Consolidados'!$E$2:$BM$302,9,FALSE),"")</f>
        <v>76.25962457754045</v>
      </c>
    </row>
    <row r="9" spans="1:11" x14ac:dyDescent="0.25">
      <c r="A9" s="51" t="s">
        <v>10204</v>
      </c>
      <c r="B9" s="54">
        <f>IFERROR(VLOOKUP(A9,'Arranjos Consolidados'!$E$2:$J$302,5,FALSE),"")</f>
        <v>453.64110176902204</v>
      </c>
      <c r="C9" s="53">
        <f>IFERROR(VLOOKUP(A9,'Arranjos Consolidados'!$E$2:$J$302,6,FALSE),"")</f>
        <v>0.83194988254454794</v>
      </c>
      <c r="D9" s="54">
        <f>'Banco de Dados'!$I$29</f>
        <v>500</v>
      </c>
      <c r="E9" s="53">
        <f>'Banco de Dados'!$I$30/100</f>
        <v>0.86</v>
      </c>
      <c r="F9" s="54">
        <f>IFERROR(VLOOKUP(A9,'Arranjos Consolidados'!$E$2:$BM$302,21,FALSE),"")</f>
        <v>648.00265338040651</v>
      </c>
      <c r="G9" s="54">
        <f>IFERROR(VLOOKUP(A9,'Arranjos Consolidados'!$E$2:$BM$302,37,FALSE),"")</f>
        <v>453.64110176902204</v>
      </c>
      <c r="H9" s="54">
        <f>IFERROR(VLOOKUP(A9,'Arranjos Consolidados'!$E$2:$BM$302,4,FALSE),"")</f>
        <v>159.99999999999997</v>
      </c>
      <c r="I9" s="54">
        <f>IFERROR(VLOOKUP(A9,'Arranjos Consolidados'!$E$2:$BM$302,43,FALSE),"")</f>
        <v>326.45428322260608</v>
      </c>
      <c r="J9" s="54">
        <f>IFERROR(VLOOKUP(A9,'Arranjos Consolidados'!$E$2:$BM$302,8,FALSE),"")</f>
        <v>587.16925648034157</v>
      </c>
      <c r="K9" s="54">
        <f>IFERROR(VLOOKUP(A9,'Arranjos Consolidados'!$E$2:$BM$302,9,FALSE),"")</f>
        <v>79.824632423838082</v>
      </c>
    </row>
    <row r="10" spans="1:11" x14ac:dyDescent="0.25">
      <c r="A10" s="51" t="s">
        <v>10196</v>
      </c>
      <c r="B10" s="54">
        <f>IFERROR(VLOOKUP(A10,'Arranjos Consolidados'!$E$2:$J$302,5,FALSE),"")</f>
        <v>506.14494972182558</v>
      </c>
      <c r="C10" s="53">
        <f>IFERROR(VLOOKUP(A10,'Arranjos Consolidados'!$E$2:$J$302,6,FALSE),"")</f>
        <v>0.65737181273075951</v>
      </c>
      <c r="D10" s="54">
        <f>'Banco de Dados'!$I$29</f>
        <v>500</v>
      </c>
      <c r="E10" s="53">
        <f>'Banco de Dados'!$I$30/100</f>
        <v>0.86</v>
      </c>
      <c r="F10" s="54">
        <f>IFERROR(VLOOKUP(A10,'Arranjos Consolidados'!$E$2:$BM$302,21,FALSE),"")</f>
        <v>647.8067780741369</v>
      </c>
      <c r="G10" s="54">
        <f>IFERROR(VLOOKUP(A10,'Arranjos Consolidados'!$E$2:$BM$302,37,FALSE),"")</f>
        <v>506.14494972182558</v>
      </c>
      <c r="H10" s="54">
        <f>IFERROR(VLOOKUP(A10,'Arranjos Consolidados'!$E$2:$BM$302,4,FALSE),"")</f>
        <v>160</v>
      </c>
      <c r="I10" s="54">
        <f>IFERROR(VLOOKUP(A10,'Arranjos Consolidados'!$E$2:$BM$302,43,FALSE),"")</f>
        <v>293.08931322266983</v>
      </c>
      <c r="J10" s="54">
        <f>IFERROR(VLOOKUP(A10,'Arranjos Consolidados'!$E$2:$BM$302,8,FALSE),"")</f>
        <v>318.92099828485453</v>
      </c>
      <c r="K10" s="54">
        <f>IFERROR(VLOOKUP(A10,'Arranjos Consolidados'!$E$2:$BM$302,9,FALSE),"")</f>
        <v>54.014805128558955</v>
      </c>
    </row>
    <row r="11" spans="1:11" x14ac:dyDescent="0.25">
      <c r="A11" s="51" t="s">
        <v>10199</v>
      </c>
      <c r="B11" s="54">
        <f>IFERROR(VLOOKUP(A11,'Arranjos Consolidados'!$E$2:$J$302,5,FALSE),"")</f>
        <v>506.14494972182558</v>
      </c>
      <c r="C11" s="53">
        <f>IFERROR(VLOOKUP(A11,'Arranjos Consolidados'!$E$2:$J$302,6,FALSE),"")</f>
        <v>0.65737181273075951</v>
      </c>
      <c r="D11" s="54">
        <f>'Banco de Dados'!$I$29</f>
        <v>500</v>
      </c>
      <c r="E11" s="53">
        <f>'Banco de Dados'!$I$30/100</f>
        <v>0.86</v>
      </c>
      <c r="F11" s="54">
        <f>IFERROR(VLOOKUP(A11,'Arranjos Consolidados'!$E$2:$BM$302,21,FALSE),"")</f>
        <v>647.8067780741369</v>
      </c>
      <c r="G11" s="54">
        <f>IFERROR(VLOOKUP(A11,'Arranjos Consolidados'!$E$2:$BM$302,37,FALSE),"")</f>
        <v>506.14494972182558</v>
      </c>
      <c r="H11" s="54">
        <f>IFERROR(VLOOKUP(A11,'Arranjos Consolidados'!$E$2:$BM$302,4,FALSE),"")</f>
        <v>160</v>
      </c>
      <c r="I11" s="54">
        <f>IFERROR(VLOOKUP(A11,'Arranjos Consolidados'!$E$2:$BM$302,43,FALSE),"")</f>
        <v>293.08931322266983</v>
      </c>
      <c r="J11" s="54">
        <f>IFERROR(VLOOKUP(A11,'Arranjos Consolidados'!$E$2:$BM$302,8,FALSE),"")</f>
        <v>318.92099828485453</v>
      </c>
      <c r="K11" s="54">
        <f>IFERROR(VLOOKUP(A11,'Arranjos Consolidados'!$E$2:$BM$302,9,FALSE),"")</f>
        <v>54.014805128558955</v>
      </c>
    </row>
    <row r="12" spans="1:11" x14ac:dyDescent="0.25">
      <c r="A12" s="51" t="s">
        <v>10202</v>
      </c>
      <c r="B12" s="54">
        <f>IFERROR(VLOOKUP(A12,'Arranjos Consolidados'!$E$2:$J$302,5,FALSE),"")</f>
        <v>505.76349213815604</v>
      </c>
      <c r="C12" s="53">
        <f>IFERROR(VLOOKUP(A12,'Arranjos Consolidados'!$E$2:$J$302,6,FALSE),"")</f>
        <v>0.75645204054450477</v>
      </c>
      <c r="D12" s="54">
        <f>'Banco de Dados'!$I$29</f>
        <v>500</v>
      </c>
      <c r="E12" s="53">
        <f>'Banco de Dados'!$I$30/100</f>
        <v>0.86</v>
      </c>
      <c r="F12" s="54">
        <f>IFERROR(VLOOKUP(A12,'Arranjos Consolidados'!$E$2:$BM$302,21,FALSE),"")</f>
        <v>647.44547177804941</v>
      </c>
      <c r="G12" s="54">
        <f>IFERROR(VLOOKUP(A12,'Arranjos Consolidados'!$E$2:$BM$302,37,FALSE),"")</f>
        <v>505.76349213815604</v>
      </c>
      <c r="H12" s="54">
        <f>IFERROR(VLOOKUP(A12,'Arranjos Consolidados'!$E$2:$BM$302,4,FALSE),"")</f>
        <v>160</v>
      </c>
      <c r="I12" s="54">
        <f>IFERROR(VLOOKUP(A12,'Arranjos Consolidados'!$E$2:$BM$302,43,FALSE),"")</f>
        <v>338.78415545189995</v>
      </c>
      <c r="J12" s="54">
        <f>IFERROR(VLOOKUP(A12,'Arranjos Consolidados'!$E$2:$BM$302,8,FALSE),"")</f>
        <v>418.03206888970391</v>
      </c>
      <c r="K12" s="54">
        <f>IFERROR(VLOOKUP(A12,'Arranjos Consolidados'!$E$2:$BM$302,9,FALSE),"")</f>
        <v>78.36461691461227</v>
      </c>
    </row>
    <row r="13" spans="1:11" x14ac:dyDescent="0.25">
      <c r="A13" s="51" t="s">
        <v>10203</v>
      </c>
      <c r="B13" s="54">
        <f>IFERROR(VLOOKUP(A13,'Arranjos Consolidados'!$E$2:$J$302,5,FALSE),"")</f>
        <v>506.35144984849319</v>
      </c>
      <c r="C13" s="53">
        <f>IFERROR(VLOOKUP(A13,'Arranjos Consolidados'!$E$2:$J$302,6,FALSE),"")</f>
        <v>0.77436008201657758</v>
      </c>
      <c r="D13" s="54">
        <f>'Banco de Dados'!$I$29</f>
        <v>500</v>
      </c>
      <c r="E13" s="53">
        <f>'Banco de Dados'!$I$30/100</f>
        <v>0.86</v>
      </c>
      <c r="F13" s="54">
        <f>IFERROR(VLOOKUP(A13,'Arranjos Consolidados'!$E$2:$BM$302,21,FALSE),"")</f>
        <v>648.00265338040651</v>
      </c>
      <c r="G13" s="54">
        <f>IFERROR(VLOOKUP(A13,'Arranjos Consolidados'!$E$2:$BM$302,37,FALSE),"")</f>
        <v>506.35144984849319</v>
      </c>
      <c r="H13" s="54">
        <f>IFERROR(VLOOKUP(A13,'Arranjos Consolidados'!$E$2:$BM$302,4,FALSE),"")</f>
        <v>159.99999999999997</v>
      </c>
      <c r="I13" s="54">
        <f>IFERROR(VLOOKUP(A13,'Arranjos Consolidados'!$E$2:$BM$302,43,FALSE),"")</f>
        <v>351.5813375933194</v>
      </c>
      <c r="J13" s="54">
        <f>IFERROR(VLOOKUP(A13,'Arranjos Consolidados'!$E$2:$BM$302,8,FALSE),"")</f>
        <v>453.26427952359359</v>
      </c>
      <c r="K13" s="54">
        <f>IFERROR(VLOOKUP(A13,'Arranjos Consolidados'!$E$2:$BM$302,9,FALSE),"")</f>
        <v>81.88931499282404</v>
      </c>
    </row>
    <row r="14" spans="1:11" x14ac:dyDescent="0.25">
      <c r="A14" s="51" t="s">
        <v>10343</v>
      </c>
      <c r="B14" s="54">
        <f>'Banco de Dados'!$I$29</f>
        <v>500</v>
      </c>
      <c r="C14" s="53">
        <f>'Banco de Dados'!$I$30/100</f>
        <v>0.86</v>
      </c>
      <c r="D14" s="54">
        <f>'Banco de Dados'!$I$29</f>
        <v>500</v>
      </c>
      <c r="E14" s="53">
        <f>'Banco de Dados'!$I$30/100</f>
        <v>0.86</v>
      </c>
      <c r="F14" s="52" t="s">
        <v>9690</v>
      </c>
      <c r="G14" s="52" t="s">
        <v>9690</v>
      </c>
      <c r="H14" s="52" t="s">
        <v>9690</v>
      </c>
      <c r="I14" s="52" t="s">
        <v>9690</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4D1F-DD29-46BC-A8B3-3EFDE6F71D2F}">
  <sheetPr codeName="Planilha4">
    <tabColor rgb="FF2D2D6E"/>
  </sheetPr>
  <dimension ref="A1"/>
  <sheetViews>
    <sheetView topLeftCell="A10" zoomScale="80" zoomScaleNormal="80" workbookViewId="0">
      <selection activeCell="W15" sqref="W15"/>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FB18A1E5-75EA-4B9E-9165-FB2D8440366D}">
  <ds:schemaRefs>
    <ds:schemaRef ds:uri="http://schemas.microsoft.com/DataMashup"/>
  </ds:schemaRefs>
</ds:datastoreItem>
</file>

<file path=customXml/itemProps5.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Gráficos - Dados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2022-08-06T16:48:40Z</dcterms:modified>
</cp:coreProperties>
</file>