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CRIS\MAESTRIA_COMPUTACION\TESIS\VINO\"/>
    </mc:Choice>
  </mc:AlternateContent>
  <xr:revisionPtr revIDLastSave="0" documentId="13_ncr:1_{31AB23B1-6BCB-48C4-81F0-BA1BA20430F4}" xr6:coauthVersionLast="43" xr6:coauthVersionMax="47" xr10:uidLastSave="{00000000-0000-0000-0000-000000000000}"/>
  <bookViews>
    <workbookView xWindow="-108" yWindow="-108" windowWidth="23256" windowHeight="12456" xr2:uid="{72241DDE-BB0F-4CA7-B166-BEFF55A7A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9" i="1" l="1"/>
  <c r="H70" i="1"/>
  <c r="H66" i="1" l="1"/>
  <c r="H67" i="1"/>
  <c r="H68" i="1"/>
  <c r="H64" i="1"/>
  <c r="H65" i="1"/>
  <c r="H60" i="1" l="1"/>
  <c r="H61" i="1"/>
  <c r="H62" i="1"/>
  <c r="H63" i="1"/>
  <c r="H59" i="1"/>
  <c r="H58" i="1"/>
  <c r="H57" i="1"/>
  <c r="H56" i="1"/>
  <c r="H55" i="1"/>
  <c r="H44" i="1"/>
  <c r="H47" i="1" l="1"/>
  <c r="H48" i="1"/>
  <c r="H49" i="1"/>
  <c r="H50" i="1"/>
  <c r="H51" i="1"/>
  <c r="H52" i="1"/>
  <c r="H53" i="1"/>
  <c r="H54" i="1"/>
  <c r="H43" i="1"/>
  <c r="H45" i="1"/>
  <c r="H46" i="1"/>
  <c r="C41" i="1"/>
  <c r="C42" i="1"/>
  <c r="H41" i="1"/>
  <c r="H42" i="1"/>
  <c r="C40" i="1"/>
  <c r="H40" i="1"/>
  <c r="C38" i="1"/>
  <c r="C39" i="1"/>
  <c r="H36" i="1"/>
  <c r="H37" i="1"/>
  <c r="H38" i="1"/>
  <c r="H39" i="1"/>
  <c r="C37" i="1"/>
  <c r="H24" i="1"/>
  <c r="H25" i="1"/>
  <c r="H26" i="1"/>
  <c r="H27" i="1"/>
  <c r="H28" i="1"/>
  <c r="H29" i="1"/>
  <c r="H30" i="1"/>
  <c r="H31" i="1"/>
  <c r="H32" i="1"/>
  <c r="H33" i="1"/>
  <c r="H34" i="1"/>
  <c r="H35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H12" i="1" l="1"/>
  <c r="H13" i="1"/>
  <c r="H14" i="1"/>
  <c r="H15" i="1"/>
  <c r="H16" i="1"/>
  <c r="H17" i="1"/>
  <c r="H18" i="1"/>
  <c r="H19" i="1"/>
  <c r="H20" i="1"/>
  <c r="H21" i="1"/>
  <c r="H22" i="1"/>
  <c r="H23" i="1"/>
  <c r="H4" i="1"/>
  <c r="H5" i="1"/>
  <c r="H6" i="1"/>
  <c r="H7" i="1"/>
  <c r="H8" i="1"/>
  <c r="H9" i="1"/>
  <c r="H10" i="1"/>
  <c r="H11" i="1"/>
  <c r="H3" i="1"/>
  <c r="H2" i="1"/>
  <c r="C2" i="1"/>
  <c r="C5" i="1"/>
  <c r="C4" i="1"/>
  <c r="C7" i="1"/>
  <c r="C6" i="1"/>
  <c r="C9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<sst xmlns="http://schemas.openxmlformats.org/spreadsheetml/2006/main" count="234" uniqueCount="32">
  <si>
    <t>Fecha</t>
  </si>
  <si>
    <t>Temp</t>
  </si>
  <si>
    <t>densidad</t>
  </si>
  <si>
    <t>lugar</t>
  </si>
  <si>
    <t>lote</t>
  </si>
  <si>
    <t>Ph</t>
  </si>
  <si>
    <t>Celcius</t>
  </si>
  <si>
    <t>Laboratorio</t>
  </si>
  <si>
    <t>L1CA</t>
  </si>
  <si>
    <t>L2SA</t>
  </si>
  <si>
    <t>Acidez Total</t>
  </si>
  <si>
    <t>T ambiente</t>
  </si>
  <si>
    <t>alcohol aprox</t>
  </si>
  <si>
    <t>Observaciones</t>
  </si>
  <si>
    <t>Terminado</t>
  </si>
  <si>
    <t>Inicio</t>
  </si>
  <si>
    <t>brix refrectometro</t>
  </si>
  <si>
    <t>brix aprox</t>
  </si>
  <si>
    <t>B3SA</t>
  </si>
  <si>
    <t>B4SA</t>
  </si>
  <si>
    <t>Bodega</t>
  </si>
  <si>
    <t>27g sulfito</t>
  </si>
  <si>
    <t>21g sulfito</t>
  </si>
  <si>
    <t>B5SA</t>
  </si>
  <si>
    <t>Orujo de uva</t>
  </si>
  <si>
    <t>Borgoña del norte</t>
  </si>
  <si>
    <t>Borgoña del sur</t>
  </si>
  <si>
    <t>Uva colombia</t>
  </si>
  <si>
    <t>B6SA</t>
  </si>
  <si>
    <t>Mora</t>
  </si>
  <si>
    <t>Alcolyzer</t>
  </si>
  <si>
    <t>Tipo de 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</si>
</sst>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43" fontId="0" fillId="0" borderId="0" xfId="1" applyFont="1"/>
    <xf numFmtId="0" fontId="0" fillId="0" borderId="1" xfId="0" applyBorder="1"/>
    <xf numFmtId="164" fontId="0" fillId="0" borderId="1" xfId="0" applyNumberFormat="1" applyBorder="1"/>
    <xf numFmtId="43" fontId="0" fillId="0" borderId="1" xfId="1" applyFont="1" applyBorder="1"/>
    <xf numFmtId="1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43" fontId="0" fillId="2" borderId="1" xfId="1" applyFont="1" applyFill="1" applyBorder="1"/>
    <xf numFmtId="14" fontId="0" fillId="0" borderId="1" xfId="0" applyNumberFormat="1" applyBorder="1"/>
    <xf numFmtId="0" fontId="0" fillId="0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BB39-C028-4243-8E0E-D5C96DD83C88}">
  <dimension ref="A1:P70"/>
  <sheetViews>
    <sheetView tabSelected="1" workbookViewId="0">
      <selection activeCell="G19" sqref="G19"/>
    </sheetView>
  </sheetViews>
  <sheetFormatPr baseColWidth="10" defaultColWidth="8.796875" defaultRowHeight="13.8"/>
  <cols>
    <col min="1" max="1" width="10.296875" bestFit="1" customWidth="1"/>
    <col min="4" max="4" width="10.3984375" style="1" bestFit="1" customWidth="1"/>
    <col min="5" max="5" width="10" style="3" bestFit="1" customWidth="1"/>
    <col min="8" max="8" width="11.69921875" bestFit="1" customWidth="1"/>
    <col min="9" max="9" width="8.796875" style="3"/>
    <col min="10" max="10" width="10.19921875" bestFit="1" customWidth="1"/>
    <col min="14" max="14" width="12.8984375" bestFit="1" customWidth="1"/>
    <col min="15" max="15" width="15.19921875" bestFit="1" customWidth="1"/>
  </cols>
  <sheetData>
    <row r="1" spans="1:15">
      <c r="A1" s="4" t="s">
        <v>0</v>
      </c>
      <c r="B1" s="4" t="s">
        <v>1</v>
      </c>
      <c r="C1" s="4" t="s">
        <v>6</v>
      </c>
      <c r="D1" s="5" t="s">
        <v>2</v>
      </c>
      <c r="E1" s="6" t="s">
        <v>17</v>
      </c>
      <c r="F1" s="4" t="s">
        <v>16</v>
      </c>
      <c r="G1" s="4" t="s">
        <v>30</v>
      </c>
      <c r="H1" s="4" t="s">
        <v>12</v>
      </c>
      <c r="I1" s="6" t="s">
        <v>5</v>
      </c>
      <c r="J1" s="4" t="s">
        <v>3</v>
      </c>
      <c r="K1" s="4" t="s">
        <v>4</v>
      </c>
      <c r="L1" s="4" t="s">
        <v>10</v>
      </c>
      <c r="M1" s="4" t="s">
        <v>11</v>
      </c>
      <c r="N1" s="4" t="s">
        <v>13</v>
      </c>
      <c r="O1" s="4" t="s">
        <v>31</v>
      </c>
    </row>
    <row r="2" spans="1:15" s="2" customFormat="1">
      <c r="A2" s="7">
        <v>45201</v>
      </c>
      <c r="B2" s="8">
        <v>69.599999999999994</v>
      </c>
      <c r="C2" s="8">
        <f>(B2-32) *5/9</f>
        <v>20.888888888888886</v>
      </c>
      <c r="D2" s="9">
        <v>1.09738</v>
      </c>
      <c r="E2" s="10">
        <v>23.2</v>
      </c>
      <c r="F2" s="8">
        <v>23</v>
      </c>
      <c r="G2" s="8">
        <v>-0.08</v>
      </c>
      <c r="H2" s="8">
        <f>($D$2-D2)*131</f>
        <v>0</v>
      </c>
      <c r="I2" s="10">
        <v>3.06</v>
      </c>
      <c r="J2" s="8" t="s">
        <v>7</v>
      </c>
      <c r="K2" s="8" t="s">
        <v>8</v>
      </c>
      <c r="L2" s="8">
        <v>4.5999999999999996</v>
      </c>
      <c r="M2" s="8"/>
      <c r="N2" s="8" t="s">
        <v>15</v>
      </c>
      <c r="O2" s="8" t="s">
        <v>27</v>
      </c>
    </row>
    <row r="3" spans="1:15" s="2" customFormat="1">
      <c r="A3" s="7">
        <v>45201</v>
      </c>
      <c r="B3" s="8">
        <v>69.2</v>
      </c>
      <c r="C3" s="8">
        <f>(B3-32) *5/9</f>
        <v>20.666666666666668</v>
      </c>
      <c r="D3" s="9">
        <v>1.10033</v>
      </c>
      <c r="E3" s="10">
        <v>23.8</v>
      </c>
      <c r="F3" s="8">
        <v>22</v>
      </c>
      <c r="G3" s="8">
        <v>-0.13</v>
      </c>
      <c r="H3" s="8">
        <f>($D$3-D3)*131</f>
        <v>0</v>
      </c>
      <c r="I3" s="10">
        <v>3.04</v>
      </c>
      <c r="J3" s="8" t="s">
        <v>7</v>
      </c>
      <c r="K3" s="8" t="s">
        <v>9</v>
      </c>
      <c r="L3" s="8"/>
      <c r="M3" s="8"/>
      <c r="N3" s="8" t="s">
        <v>15</v>
      </c>
      <c r="O3" s="8" t="s">
        <v>27</v>
      </c>
    </row>
    <row r="4" spans="1:15">
      <c r="A4" s="11">
        <v>45202</v>
      </c>
      <c r="B4" s="4">
        <v>69.2</v>
      </c>
      <c r="C4" s="4">
        <f>(B4-32) *5/9</f>
        <v>20.666666666666668</v>
      </c>
      <c r="D4" s="5">
        <v>1.0900799999999999</v>
      </c>
      <c r="E4" s="6">
        <v>21.6</v>
      </c>
      <c r="F4" s="4">
        <v>21.5</v>
      </c>
      <c r="G4" s="4">
        <v>0.81</v>
      </c>
      <c r="H4" s="4">
        <f t="shared" ref="H4" si="0">($D$2-D4)*131</f>
        <v>0.95630000000001103</v>
      </c>
      <c r="I4" s="6">
        <v>3.06</v>
      </c>
      <c r="J4" s="4" t="s">
        <v>7</v>
      </c>
      <c r="K4" s="4" t="s">
        <v>8</v>
      </c>
      <c r="L4" s="4"/>
      <c r="M4" s="4"/>
      <c r="N4" s="4"/>
      <c r="O4" s="12" t="s">
        <v>27</v>
      </c>
    </row>
    <row r="5" spans="1:15">
      <c r="A5" s="11">
        <v>45202</v>
      </c>
      <c r="B5" s="4">
        <v>69.400000000000006</v>
      </c>
      <c r="C5" s="4">
        <f t="shared" ref="C5:C23" si="1">(B5-32) *5/9</f>
        <v>20.777777777777782</v>
      </c>
      <c r="D5" s="5">
        <v>1.0912500000000001</v>
      </c>
      <c r="E5" s="6">
        <v>21.8</v>
      </c>
      <c r="F5" s="4">
        <v>21</v>
      </c>
      <c r="G5" s="4">
        <v>1.1299999999999999</v>
      </c>
      <c r="H5" s="4">
        <f t="shared" ref="H5" si="2">($D$3-D5)*131</f>
        <v>1.189479999999997</v>
      </c>
      <c r="I5" s="6">
        <v>3.04</v>
      </c>
      <c r="J5" s="4" t="s">
        <v>7</v>
      </c>
      <c r="K5" s="4" t="s">
        <v>9</v>
      </c>
      <c r="L5" s="4"/>
      <c r="M5" s="4"/>
      <c r="N5" s="4"/>
      <c r="O5" s="12" t="s">
        <v>27</v>
      </c>
    </row>
    <row r="6" spans="1:15">
      <c r="A6" s="11">
        <v>45203</v>
      </c>
      <c r="B6" s="4">
        <v>71.5</v>
      </c>
      <c r="C6" s="4">
        <f>(B6-32) *5/9</f>
        <v>21.944444444444443</v>
      </c>
      <c r="D6" s="5">
        <v>1.0870899999999999</v>
      </c>
      <c r="E6" s="6">
        <v>21</v>
      </c>
      <c r="F6" s="4">
        <v>19</v>
      </c>
      <c r="G6" s="4">
        <v>1.67</v>
      </c>
      <c r="H6" s="4">
        <f t="shared" ref="H6" si="3">($D$2-D6)*131</f>
        <v>1.3479900000000173</v>
      </c>
      <c r="I6" s="6">
        <v>3.06</v>
      </c>
      <c r="J6" s="4" t="s">
        <v>7</v>
      </c>
      <c r="K6" s="4" t="s">
        <v>8</v>
      </c>
      <c r="L6" s="4"/>
      <c r="M6" s="4">
        <v>20.3</v>
      </c>
      <c r="N6" s="4"/>
      <c r="O6" s="12" t="s">
        <v>27</v>
      </c>
    </row>
    <row r="7" spans="1:15">
      <c r="A7" s="11">
        <v>45203</v>
      </c>
      <c r="B7" s="4">
        <v>70.7</v>
      </c>
      <c r="C7" s="4">
        <f t="shared" si="1"/>
        <v>21.5</v>
      </c>
      <c r="D7" s="5">
        <v>1.08067</v>
      </c>
      <c r="E7" s="6">
        <v>19.399999999999999</v>
      </c>
      <c r="F7" s="4">
        <v>20.5</v>
      </c>
      <c r="G7" s="4">
        <v>2.14</v>
      </c>
      <c r="H7" s="4">
        <f t="shared" ref="H7" si="4">($D$3-D7)*131</f>
        <v>2.5754600000000014</v>
      </c>
      <c r="I7" s="6">
        <v>3.04</v>
      </c>
      <c r="J7" s="4" t="s">
        <v>7</v>
      </c>
      <c r="K7" s="4" t="s">
        <v>9</v>
      </c>
      <c r="L7" s="4"/>
      <c r="M7" s="4">
        <v>20.3</v>
      </c>
      <c r="N7" s="4"/>
      <c r="O7" s="12" t="s">
        <v>27</v>
      </c>
    </row>
    <row r="8" spans="1:15">
      <c r="A8" s="11">
        <v>45204</v>
      </c>
      <c r="B8" s="4">
        <v>71.599999999999994</v>
      </c>
      <c r="C8" s="4">
        <f>(B8-32) *5/9</f>
        <v>21.999999999999996</v>
      </c>
      <c r="D8" s="5">
        <v>1.0835999999999999</v>
      </c>
      <c r="E8" s="6">
        <v>20</v>
      </c>
      <c r="F8" s="4">
        <v>18</v>
      </c>
      <c r="G8" s="4">
        <v>2.04</v>
      </c>
      <c r="H8" s="4">
        <f t="shared" ref="H8" si="5">($D$2-D8)*131</f>
        <v>1.8051800000000164</v>
      </c>
      <c r="I8" s="6">
        <v>3.06</v>
      </c>
      <c r="J8" s="4" t="s">
        <v>7</v>
      </c>
      <c r="K8" s="4" t="s">
        <v>8</v>
      </c>
      <c r="L8" s="4"/>
      <c r="M8" s="4"/>
      <c r="N8" s="4"/>
      <c r="O8" s="12" t="s">
        <v>27</v>
      </c>
    </row>
    <row r="9" spans="1:15">
      <c r="A9" s="11">
        <v>45204</v>
      </c>
      <c r="B9" s="4">
        <v>69.2</v>
      </c>
      <c r="C9" s="4">
        <f t="shared" si="1"/>
        <v>20.666666666666668</v>
      </c>
      <c r="D9" s="5">
        <v>1.06392</v>
      </c>
      <c r="E9" s="6">
        <v>15.6</v>
      </c>
      <c r="F9" s="4">
        <v>19.5</v>
      </c>
      <c r="G9" s="4">
        <v>2.76</v>
      </c>
      <c r="H9" s="4">
        <f t="shared" ref="H9" si="6">($D$3-D9)*131</f>
        <v>4.769710000000007</v>
      </c>
      <c r="I9" s="6">
        <v>3.04</v>
      </c>
      <c r="J9" s="4" t="s">
        <v>7</v>
      </c>
      <c r="K9" s="4" t="s">
        <v>9</v>
      </c>
      <c r="L9" s="4"/>
      <c r="M9" s="4"/>
      <c r="N9" s="4"/>
      <c r="O9" s="12" t="s">
        <v>27</v>
      </c>
    </row>
    <row r="10" spans="1:15">
      <c r="A10" s="11">
        <v>45205</v>
      </c>
      <c r="B10" s="4">
        <v>69.599999999999994</v>
      </c>
      <c r="C10" s="4">
        <f t="shared" si="1"/>
        <v>20.888888888888886</v>
      </c>
      <c r="D10" s="5">
        <v>1.0767199999999999</v>
      </c>
      <c r="E10" s="6">
        <v>18.600000000000001</v>
      </c>
      <c r="F10" s="4">
        <v>18.5</v>
      </c>
      <c r="G10" s="4">
        <v>2.99</v>
      </c>
      <c r="H10" s="4">
        <f>($D$2-D10)*131</f>
        <v>2.7064600000000159</v>
      </c>
      <c r="I10" s="6">
        <v>3.06</v>
      </c>
      <c r="J10" s="4" t="s">
        <v>7</v>
      </c>
      <c r="K10" s="4" t="s">
        <v>8</v>
      </c>
      <c r="L10" s="4"/>
      <c r="M10" s="4">
        <v>20.5</v>
      </c>
      <c r="N10" s="4"/>
      <c r="O10" s="12" t="s">
        <v>27</v>
      </c>
    </row>
    <row r="11" spans="1:15">
      <c r="A11" s="11">
        <v>45205</v>
      </c>
      <c r="B11" s="4">
        <v>71.099999999999994</v>
      </c>
      <c r="C11" s="4">
        <f t="shared" si="1"/>
        <v>21.722222222222218</v>
      </c>
      <c r="D11" s="5">
        <v>1.04863</v>
      </c>
      <c r="E11" s="6">
        <v>12</v>
      </c>
      <c r="F11" s="4">
        <v>17</v>
      </c>
      <c r="G11" s="4">
        <v>3.67</v>
      </c>
      <c r="H11" s="4">
        <f t="shared" ref="H11:H39" si="7">($D$3-D11)*131</f>
        <v>6.7727000000000102</v>
      </c>
      <c r="I11" s="6">
        <v>3.06</v>
      </c>
      <c r="J11" s="4" t="s">
        <v>7</v>
      </c>
      <c r="K11" s="4" t="s">
        <v>9</v>
      </c>
      <c r="L11" s="4"/>
      <c r="M11" s="4">
        <v>20.5</v>
      </c>
      <c r="N11" s="4"/>
      <c r="O11" s="12" t="s">
        <v>27</v>
      </c>
    </row>
    <row r="12" spans="1:15">
      <c r="A12" s="11">
        <v>45209</v>
      </c>
      <c r="B12" s="4">
        <v>7.13</v>
      </c>
      <c r="C12" s="4">
        <f t="shared" si="1"/>
        <v>-13.816666666666668</v>
      </c>
      <c r="D12" s="5">
        <v>1.06288</v>
      </c>
      <c r="E12" s="6">
        <v>15.2</v>
      </c>
      <c r="F12" s="4">
        <v>17</v>
      </c>
      <c r="G12" s="4">
        <v>4.7</v>
      </c>
      <c r="H12" s="4">
        <f>($D$2-D12)*131</f>
        <v>4.5194999999999972</v>
      </c>
      <c r="I12" s="6">
        <v>3.07</v>
      </c>
      <c r="J12" s="4" t="s">
        <v>7</v>
      </c>
      <c r="K12" s="4" t="s">
        <v>8</v>
      </c>
      <c r="L12" s="4"/>
      <c r="M12" s="4">
        <v>20.100000000000001</v>
      </c>
      <c r="N12" s="4"/>
      <c r="O12" s="12" t="s">
        <v>27</v>
      </c>
    </row>
    <row r="13" spans="1:15">
      <c r="A13" s="11">
        <v>45209</v>
      </c>
      <c r="B13" s="4">
        <v>72.5</v>
      </c>
      <c r="C13" s="4">
        <f t="shared" si="1"/>
        <v>22.5</v>
      </c>
      <c r="D13" s="5">
        <v>1.0478700000000001</v>
      </c>
      <c r="E13" s="6">
        <v>11.8</v>
      </c>
      <c r="F13" s="4">
        <v>15</v>
      </c>
      <c r="G13" s="4">
        <v>5.66</v>
      </c>
      <c r="H13" s="4">
        <f t="shared" si="7"/>
        <v>6.8722599999999936</v>
      </c>
      <c r="I13" s="6">
        <v>3.06</v>
      </c>
      <c r="J13" s="4" t="s">
        <v>7</v>
      </c>
      <c r="K13" s="4" t="s">
        <v>9</v>
      </c>
      <c r="L13" s="4"/>
      <c r="M13" s="4">
        <v>20.100000000000001</v>
      </c>
      <c r="N13" s="4"/>
      <c r="O13" s="12" t="s">
        <v>27</v>
      </c>
    </row>
    <row r="14" spans="1:15">
      <c r="A14" s="11">
        <v>45210</v>
      </c>
      <c r="B14" s="4">
        <v>73</v>
      </c>
      <c r="C14" s="4">
        <f t="shared" si="1"/>
        <v>22.777777777777779</v>
      </c>
      <c r="D14" s="5">
        <v>1.05948</v>
      </c>
      <c r="E14" s="6">
        <v>14.6</v>
      </c>
      <c r="F14" s="4">
        <v>16</v>
      </c>
      <c r="G14" s="4">
        <v>5.2</v>
      </c>
      <c r="H14" s="4">
        <f>($D$2-D14)*131</f>
        <v>4.9649000000000054</v>
      </c>
      <c r="I14" s="6">
        <v>3.09</v>
      </c>
      <c r="J14" s="4" t="s">
        <v>7</v>
      </c>
      <c r="K14" s="4" t="s">
        <v>8</v>
      </c>
      <c r="L14" s="4"/>
      <c r="M14" s="4">
        <v>20.100000000000001</v>
      </c>
      <c r="N14" s="4"/>
      <c r="O14" s="12" t="s">
        <v>27</v>
      </c>
    </row>
    <row r="15" spans="1:15">
      <c r="A15" s="11">
        <v>45210</v>
      </c>
      <c r="B15" s="4">
        <v>71.8</v>
      </c>
      <c r="C15" s="4">
        <f t="shared" si="1"/>
        <v>22.111111111111111</v>
      </c>
      <c r="D15" s="5">
        <v>1.0436300000000001</v>
      </c>
      <c r="E15" s="6">
        <v>10.8</v>
      </c>
      <c r="F15" s="4">
        <v>13</v>
      </c>
      <c r="G15" s="4">
        <v>6.38</v>
      </c>
      <c r="H15" s="4">
        <f t="shared" si="7"/>
        <v>7.4276999999999962</v>
      </c>
      <c r="I15" s="6">
        <v>3.06</v>
      </c>
      <c r="J15" s="4" t="s">
        <v>7</v>
      </c>
      <c r="K15" s="4" t="s">
        <v>9</v>
      </c>
      <c r="L15" s="4"/>
      <c r="M15" s="4">
        <v>20.100000000000001</v>
      </c>
      <c r="N15" s="4"/>
      <c r="O15" s="12" t="s">
        <v>27</v>
      </c>
    </row>
    <row r="16" spans="1:15">
      <c r="A16" s="11">
        <v>45211</v>
      </c>
      <c r="B16" s="4">
        <v>70.8</v>
      </c>
      <c r="C16" s="4">
        <f t="shared" si="1"/>
        <v>21.555555555555557</v>
      </c>
      <c r="D16" s="5">
        <v>1.05569</v>
      </c>
      <c r="E16" s="6">
        <v>13.6</v>
      </c>
      <c r="F16" s="4">
        <v>15</v>
      </c>
      <c r="G16" s="4">
        <v>5.64</v>
      </c>
      <c r="H16" s="4">
        <f>($D$2-D16)*131</f>
        <v>5.4613900000000006</v>
      </c>
      <c r="I16" s="6">
        <v>3.1</v>
      </c>
      <c r="J16" s="4" t="s">
        <v>7</v>
      </c>
      <c r="K16" s="4" t="s">
        <v>8</v>
      </c>
      <c r="L16" s="4"/>
      <c r="M16" s="4">
        <v>23.6</v>
      </c>
      <c r="N16" s="4"/>
      <c r="O16" s="12" t="s">
        <v>27</v>
      </c>
    </row>
    <row r="17" spans="1:15">
      <c r="A17" s="11">
        <v>45211</v>
      </c>
      <c r="B17" s="4">
        <v>70.8</v>
      </c>
      <c r="C17" s="4">
        <f t="shared" si="1"/>
        <v>21.555555555555557</v>
      </c>
      <c r="D17" s="5">
        <v>1.0408500000000001</v>
      </c>
      <c r="E17" s="6">
        <v>10.199999999999999</v>
      </c>
      <c r="F17" s="4">
        <v>13</v>
      </c>
      <c r="G17" s="4">
        <v>6.94</v>
      </c>
      <c r="H17" s="4">
        <f t="shared" si="7"/>
        <v>7.7918799999999973</v>
      </c>
      <c r="I17" s="6">
        <v>3.09</v>
      </c>
      <c r="J17" s="4" t="s">
        <v>7</v>
      </c>
      <c r="K17" s="4" t="s">
        <v>9</v>
      </c>
      <c r="L17" s="4"/>
      <c r="M17" s="4">
        <v>23.6</v>
      </c>
      <c r="N17" s="4"/>
      <c r="O17" s="12" t="s">
        <v>27</v>
      </c>
    </row>
    <row r="18" spans="1:15">
      <c r="A18" s="11">
        <v>45212</v>
      </c>
      <c r="B18" s="4">
        <v>71.5</v>
      </c>
      <c r="C18" s="4">
        <f t="shared" si="1"/>
        <v>21.944444444444443</v>
      </c>
      <c r="D18" s="5">
        <v>1.0533300000000001</v>
      </c>
      <c r="E18" s="6">
        <v>13.2</v>
      </c>
      <c r="F18" s="4">
        <v>15</v>
      </c>
      <c r="G18" s="4">
        <v>6.04</v>
      </c>
      <c r="H18" s="4">
        <f>($D$2-D18)*131</f>
        <v>5.7705499999999894</v>
      </c>
      <c r="I18" s="6">
        <v>3.1</v>
      </c>
      <c r="J18" s="4" t="s">
        <v>7</v>
      </c>
      <c r="K18" s="4" t="s">
        <v>8</v>
      </c>
      <c r="L18" s="4"/>
      <c r="M18" s="4">
        <v>20</v>
      </c>
      <c r="N18" s="4"/>
      <c r="O18" s="12" t="s">
        <v>27</v>
      </c>
    </row>
    <row r="19" spans="1:15">
      <c r="A19" s="11">
        <v>45212</v>
      </c>
      <c r="B19" s="4">
        <v>70.7</v>
      </c>
      <c r="C19" s="4">
        <f t="shared" si="1"/>
        <v>21.5</v>
      </c>
      <c r="D19" s="5">
        <v>1.0375399999999999</v>
      </c>
      <c r="E19" s="6">
        <v>9.4</v>
      </c>
      <c r="F19" s="4">
        <v>12.5</v>
      </c>
      <c r="G19" s="4">
        <v>7.33</v>
      </c>
      <c r="H19" s="4">
        <f t="shared" si="7"/>
        <v>8.2254900000000166</v>
      </c>
      <c r="I19" s="6">
        <v>3.06</v>
      </c>
      <c r="J19" s="4" t="s">
        <v>7</v>
      </c>
      <c r="K19" s="4" t="s">
        <v>9</v>
      </c>
      <c r="L19" s="4"/>
      <c r="M19" s="4">
        <v>20</v>
      </c>
      <c r="N19" s="4"/>
      <c r="O19" s="12" t="s">
        <v>27</v>
      </c>
    </row>
    <row r="20" spans="1:15">
      <c r="A20" s="11">
        <v>45215</v>
      </c>
      <c r="B20" s="4">
        <v>68.5</v>
      </c>
      <c r="C20" s="4">
        <f t="shared" si="1"/>
        <v>20.277777777777779</v>
      </c>
      <c r="D20" s="5">
        <v>1.04515</v>
      </c>
      <c r="E20" s="6">
        <v>11.2</v>
      </c>
      <c r="F20" s="4">
        <v>15</v>
      </c>
      <c r="G20" s="4">
        <v>7.07</v>
      </c>
      <c r="H20" s="4">
        <f>($D$2-D20)*131</f>
        <v>6.84213</v>
      </c>
      <c r="I20" s="6">
        <v>3.08</v>
      </c>
      <c r="J20" s="4" t="s">
        <v>7</v>
      </c>
      <c r="K20" s="4" t="s">
        <v>8</v>
      </c>
      <c r="L20" s="4"/>
      <c r="M20" s="4">
        <v>20.100000000000001</v>
      </c>
      <c r="N20" s="4"/>
      <c r="O20" s="12" t="s">
        <v>27</v>
      </c>
    </row>
    <row r="21" spans="1:15">
      <c r="A21" s="11">
        <v>45215</v>
      </c>
      <c r="B21" s="4">
        <v>69.5</v>
      </c>
      <c r="C21" s="4">
        <f t="shared" si="1"/>
        <v>20.833333333333332</v>
      </c>
      <c r="D21" s="5">
        <v>1.0286900000000001</v>
      </c>
      <c r="E21" s="6">
        <v>7.2</v>
      </c>
      <c r="F21" s="4">
        <v>12</v>
      </c>
      <c r="G21" s="4">
        <v>8.5299999999999994</v>
      </c>
      <c r="H21" s="4">
        <f t="shared" si="7"/>
        <v>9.3848399999999899</v>
      </c>
      <c r="I21" s="6">
        <v>3.08</v>
      </c>
      <c r="J21" s="4" t="s">
        <v>7</v>
      </c>
      <c r="K21" s="4" t="s">
        <v>9</v>
      </c>
      <c r="L21" s="4"/>
      <c r="M21" s="4">
        <v>20.100000000000001</v>
      </c>
      <c r="N21" s="4"/>
      <c r="O21" s="12" t="s">
        <v>27</v>
      </c>
    </row>
    <row r="22" spans="1:15">
      <c r="A22" s="11">
        <v>45216</v>
      </c>
      <c r="B22" s="4">
        <v>67.599999999999994</v>
      </c>
      <c r="C22" s="4">
        <f t="shared" si="1"/>
        <v>19.777777777777775</v>
      </c>
      <c r="D22" s="5">
        <v>1.04271</v>
      </c>
      <c r="E22" s="6">
        <v>10.6</v>
      </c>
      <c r="F22" s="4">
        <v>14.5</v>
      </c>
      <c r="G22" s="4">
        <v>7.41</v>
      </c>
      <c r="H22" s="4">
        <f>($D$2-D22)*131</f>
        <v>7.1617699999999997</v>
      </c>
      <c r="I22" s="6">
        <v>3.11</v>
      </c>
      <c r="J22" s="4" t="s">
        <v>7</v>
      </c>
      <c r="K22" s="4" t="s">
        <v>8</v>
      </c>
      <c r="L22" s="4"/>
      <c r="M22" s="4">
        <v>20.5</v>
      </c>
      <c r="N22" s="4"/>
      <c r="O22" s="12" t="s">
        <v>27</v>
      </c>
    </row>
    <row r="23" spans="1:15">
      <c r="A23" s="11">
        <v>45216</v>
      </c>
      <c r="B23" s="4">
        <v>67.599999999999994</v>
      </c>
      <c r="C23" s="4">
        <f t="shared" si="1"/>
        <v>19.777777777777775</v>
      </c>
      <c r="D23" s="5">
        <v>1.0240100000000001</v>
      </c>
      <c r="E23" s="6">
        <v>6.2</v>
      </c>
      <c r="F23" s="4">
        <v>11</v>
      </c>
      <c r="G23" s="4">
        <v>8.3800000000000008</v>
      </c>
      <c r="H23" s="4">
        <f t="shared" si="7"/>
        <v>9.9979199999999935</v>
      </c>
      <c r="I23" s="6">
        <v>3.11</v>
      </c>
      <c r="J23" s="4" t="s">
        <v>7</v>
      </c>
      <c r="K23" s="4" t="s">
        <v>9</v>
      </c>
      <c r="L23" s="4"/>
      <c r="M23" s="4">
        <v>20.5</v>
      </c>
      <c r="N23" s="4"/>
      <c r="O23" s="12" t="s">
        <v>27</v>
      </c>
    </row>
    <row r="24" spans="1:15">
      <c r="A24" s="11">
        <v>45217</v>
      </c>
      <c r="B24" s="4">
        <v>68.099999999999994</v>
      </c>
      <c r="C24" s="4">
        <f t="shared" ref="C24:C42" si="8">(B24-32) *5/9</f>
        <v>20.055555555555554</v>
      </c>
      <c r="D24" s="4">
        <v>1.03237</v>
      </c>
      <c r="E24" s="6">
        <v>8.1999999999999993</v>
      </c>
      <c r="F24" s="4">
        <v>14</v>
      </c>
      <c r="G24" s="4">
        <v>7.78</v>
      </c>
      <c r="H24" s="4">
        <f>($D$2-D24)*131</f>
        <v>8.5163100000000007</v>
      </c>
      <c r="I24" s="6">
        <v>3.1</v>
      </c>
      <c r="J24" s="4" t="s">
        <v>7</v>
      </c>
      <c r="K24" s="4" t="s">
        <v>8</v>
      </c>
      <c r="L24" s="4"/>
      <c r="M24" s="4">
        <v>20.5</v>
      </c>
      <c r="N24" s="4"/>
      <c r="O24" s="12" t="s">
        <v>27</v>
      </c>
    </row>
    <row r="25" spans="1:15">
      <c r="A25" s="11">
        <v>45217</v>
      </c>
      <c r="B25" s="4">
        <v>68</v>
      </c>
      <c r="C25" s="4">
        <f t="shared" si="8"/>
        <v>20</v>
      </c>
      <c r="D25" s="4">
        <v>1.0206599999999999</v>
      </c>
      <c r="E25" s="6">
        <v>5.2</v>
      </c>
      <c r="F25" s="4">
        <v>11</v>
      </c>
      <c r="G25" s="4">
        <v>9.36</v>
      </c>
      <c r="H25" s="4">
        <f t="shared" si="7"/>
        <v>10.436770000000017</v>
      </c>
      <c r="I25" s="6">
        <v>3.06</v>
      </c>
      <c r="J25" s="4" t="s">
        <v>7</v>
      </c>
      <c r="K25" s="4" t="s">
        <v>9</v>
      </c>
      <c r="L25" s="4"/>
      <c r="M25" s="4">
        <v>20.5</v>
      </c>
      <c r="N25" s="4"/>
      <c r="O25" s="12" t="s">
        <v>27</v>
      </c>
    </row>
    <row r="26" spans="1:15">
      <c r="A26" s="11">
        <v>45218</v>
      </c>
      <c r="B26" s="4">
        <v>70.5</v>
      </c>
      <c r="C26" s="4">
        <f t="shared" si="8"/>
        <v>21.388888888888889</v>
      </c>
      <c r="D26" s="5">
        <v>1.0380499999999999</v>
      </c>
      <c r="E26" s="6">
        <v>9.6</v>
      </c>
      <c r="F26" s="4">
        <v>14</v>
      </c>
      <c r="G26" s="4">
        <v>7.87</v>
      </c>
      <c r="H26" s="4">
        <f>($D$2-D26)*131</f>
        <v>7.7722300000000137</v>
      </c>
      <c r="I26" s="6">
        <v>3.12</v>
      </c>
      <c r="J26" s="4" t="s">
        <v>7</v>
      </c>
      <c r="K26" s="4" t="s">
        <v>8</v>
      </c>
      <c r="L26" s="4"/>
      <c r="M26" s="4">
        <v>21.8</v>
      </c>
      <c r="N26" s="4"/>
      <c r="O26" s="12" t="s">
        <v>27</v>
      </c>
    </row>
    <row r="27" spans="1:15">
      <c r="A27" s="11">
        <v>45218</v>
      </c>
      <c r="B27" s="4">
        <v>70.400000000000006</v>
      </c>
      <c r="C27" s="4">
        <f t="shared" si="8"/>
        <v>21.333333333333336</v>
      </c>
      <c r="D27" s="5">
        <v>1.0117700000000001</v>
      </c>
      <c r="E27" s="6">
        <v>3</v>
      </c>
      <c r="F27" s="4">
        <v>10</v>
      </c>
      <c r="G27" s="4">
        <v>9.43</v>
      </c>
      <c r="H27" s="4">
        <f t="shared" si="7"/>
        <v>11.601359999999996</v>
      </c>
      <c r="I27" s="6">
        <v>3.07</v>
      </c>
      <c r="J27" s="4" t="s">
        <v>7</v>
      </c>
      <c r="K27" s="4" t="s">
        <v>9</v>
      </c>
      <c r="L27" s="4"/>
      <c r="M27" s="4">
        <v>21.8</v>
      </c>
      <c r="N27" s="4"/>
      <c r="O27" s="12" t="s">
        <v>27</v>
      </c>
    </row>
    <row r="28" spans="1:15">
      <c r="A28" s="11">
        <v>45219</v>
      </c>
      <c r="B28" s="4">
        <v>68.7</v>
      </c>
      <c r="C28" s="4">
        <f t="shared" si="8"/>
        <v>20.388888888888889</v>
      </c>
      <c r="D28" s="5">
        <v>0.97177000000000002</v>
      </c>
      <c r="E28" s="6">
        <v>0</v>
      </c>
      <c r="F28" s="4">
        <v>13</v>
      </c>
      <c r="G28" s="4">
        <v>8.3800000000000008</v>
      </c>
      <c r="H28" s="4">
        <f>($D$2-D28)*131</f>
        <v>16.454909999999998</v>
      </c>
      <c r="I28" s="6">
        <v>3.16</v>
      </c>
      <c r="J28" s="4" t="s">
        <v>7</v>
      </c>
      <c r="K28" s="4" t="s">
        <v>8</v>
      </c>
      <c r="L28" s="4"/>
      <c r="M28" s="4">
        <v>21.5</v>
      </c>
      <c r="N28" s="4"/>
      <c r="O28" s="12" t="s">
        <v>27</v>
      </c>
    </row>
    <row r="29" spans="1:15">
      <c r="A29" s="11">
        <v>45219</v>
      </c>
      <c r="B29" s="4">
        <v>68.099999999999994</v>
      </c>
      <c r="C29" s="4">
        <f t="shared" si="8"/>
        <v>20.055555555555554</v>
      </c>
      <c r="D29" s="5">
        <v>1.01156</v>
      </c>
      <c r="E29" s="6">
        <v>3</v>
      </c>
      <c r="F29" s="4">
        <v>9.5</v>
      </c>
      <c r="G29" s="4">
        <v>10.15</v>
      </c>
      <c r="H29" s="4">
        <f t="shared" si="7"/>
        <v>11.628870000000003</v>
      </c>
      <c r="I29" s="6">
        <v>3.13</v>
      </c>
      <c r="J29" s="4" t="s">
        <v>7</v>
      </c>
      <c r="K29" s="4" t="s">
        <v>9</v>
      </c>
      <c r="L29" s="4"/>
      <c r="M29" s="4">
        <v>21.5</v>
      </c>
      <c r="N29" s="4"/>
      <c r="O29" s="12" t="s">
        <v>27</v>
      </c>
    </row>
    <row r="30" spans="1:15">
      <c r="A30" s="11">
        <v>45222</v>
      </c>
      <c r="B30" s="4">
        <v>70.3</v>
      </c>
      <c r="C30" s="4">
        <f t="shared" si="8"/>
        <v>21.277777777777779</v>
      </c>
      <c r="D30" s="5">
        <v>1.0286599999999999</v>
      </c>
      <c r="E30" s="6">
        <v>7.2</v>
      </c>
      <c r="F30" s="4">
        <v>12</v>
      </c>
      <c r="G30" s="4">
        <v>9.4499999999999993</v>
      </c>
      <c r="H30" s="4">
        <f>($D$2-D30)*131</f>
        <v>9.0023200000000152</v>
      </c>
      <c r="I30" s="6">
        <v>3.1</v>
      </c>
      <c r="J30" s="4" t="s">
        <v>7</v>
      </c>
      <c r="K30" s="4" t="s">
        <v>8</v>
      </c>
      <c r="L30" s="4"/>
      <c r="M30" s="4">
        <v>20.5</v>
      </c>
      <c r="N30" s="4"/>
      <c r="O30" s="12" t="s">
        <v>27</v>
      </c>
    </row>
    <row r="31" spans="1:15">
      <c r="A31" s="11">
        <v>45222</v>
      </c>
      <c r="B31" s="4">
        <v>69.7</v>
      </c>
      <c r="C31" s="4">
        <f t="shared" si="8"/>
        <v>20.944444444444443</v>
      </c>
      <c r="D31" s="5">
        <v>1.00617</v>
      </c>
      <c r="E31" s="6">
        <v>1.6</v>
      </c>
      <c r="F31" s="4">
        <v>9</v>
      </c>
      <c r="G31" s="4">
        <v>10.91</v>
      </c>
      <c r="H31" s="4">
        <f t="shared" si="7"/>
        <v>12.334960000000002</v>
      </c>
      <c r="I31" s="6">
        <v>3.09</v>
      </c>
      <c r="J31" s="4" t="s">
        <v>7</v>
      </c>
      <c r="K31" s="4" t="s">
        <v>9</v>
      </c>
      <c r="L31" s="4"/>
      <c r="M31" s="4">
        <v>20.5</v>
      </c>
      <c r="N31" s="4"/>
      <c r="O31" s="12" t="s">
        <v>27</v>
      </c>
    </row>
    <row r="32" spans="1:15">
      <c r="A32" s="11">
        <v>45223</v>
      </c>
      <c r="B32" s="4">
        <v>69.900000000000006</v>
      </c>
      <c r="C32" s="4">
        <f t="shared" si="8"/>
        <v>21.055555555555557</v>
      </c>
      <c r="D32" s="5">
        <v>1.0263199999999999</v>
      </c>
      <c r="E32" s="6">
        <v>6.6</v>
      </c>
      <c r="F32" s="4">
        <v>12</v>
      </c>
      <c r="G32" s="4">
        <v>9.48</v>
      </c>
      <c r="H32" s="4">
        <f>($D$2-D32)*131</f>
        <v>9.308860000000017</v>
      </c>
      <c r="I32" s="6">
        <v>3.13</v>
      </c>
      <c r="J32" s="4" t="s">
        <v>7</v>
      </c>
      <c r="K32" s="4" t="s">
        <v>8</v>
      </c>
      <c r="L32" s="4"/>
      <c r="M32" s="4">
        <v>20.9</v>
      </c>
      <c r="N32" s="4"/>
      <c r="O32" s="12" t="s">
        <v>27</v>
      </c>
    </row>
    <row r="33" spans="1:15">
      <c r="A33" s="11">
        <v>45223</v>
      </c>
      <c r="B33" s="4">
        <v>70.3</v>
      </c>
      <c r="C33" s="4">
        <f t="shared" si="8"/>
        <v>21.277777777777779</v>
      </c>
      <c r="D33" s="5">
        <v>1.0046299999999999</v>
      </c>
      <c r="E33" s="6">
        <v>0.6</v>
      </c>
      <c r="F33" s="4">
        <v>8</v>
      </c>
      <c r="G33" s="4">
        <v>11.37</v>
      </c>
      <c r="H33" s="4">
        <f t="shared" si="7"/>
        <v>12.536700000000016</v>
      </c>
      <c r="I33" s="6">
        <v>3.09</v>
      </c>
      <c r="J33" s="4" t="s">
        <v>7</v>
      </c>
      <c r="K33" s="4" t="s">
        <v>9</v>
      </c>
      <c r="L33" s="4"/>
      <c r="M33" s="4">
        <v>20.9</v>
      </c>
      <c r="N33" s="4"/>
      <c r="O33" s="12" t="s">
        <v>27</v>
      </c>
    </row>
    <row r="34" spans="1:15">
      <c r="A34" s="11">
        <v>45224</v>
      </c>
      <c r="B34" s="4">
        <v>71</v>
      </c>
      <c r="C34" s="4">
        <f t="shared" si="8"/>
        <v>21.666666666666668</v>
      </c>
      <c r="D34" s="5">
        <v>1.02458</v>
      </c>
      <c r="E34" s="6">
        <v>6.2</v>
      </c>
      <c r="F34" s="4">
        <v>11.5</v>
      </c>
      <c r="G34" s="4">
        <v>9.8699999999999992</v>
      </c>
      <c r="H34" s="4">
        <f>($D$2-D34)*131</f>
        <v>9.5367999999999959</v>
      </c>
      <c r="I34" s="6">
        <v>3.12</v>
      </c>
      <c r="J34" s="4" t="s">
        <v>7</v>
      </c>
      <c r="K34" s="4" t="s">
        <v>8</v>
      </c>
      <c r="L34" s="4"/>
      <c r="M34" s="4">
        <v>20.9</v>
      </c>
      <c r="N34" s="4"/>
      <c r="O34" s="12" t="s">
        <v>27</v>
      </c>
    </row>
    <row r="35" spans="1:15">
      <c r="A35" s="11">
        <v>45224</v>
      </c>
      <c r="B35" s="4">
        <v>70.900000000000006</v>
      </c>
      <c r="C35" s="4">
        <f t="shared" si="8"/>
        <v>21.611111111111114</v>
      </c>
      <c r="D35" s="5">
        <v>0.99007999999999996</v>
      </c>
      <c r="E35" s="6">
        <v>0</v>
      </c>
      <c r="F35" s="4">
        <v>7</v>
      </c>
      <c r="G35" s="4">
        <v>11.43</v>
      </c>
      <c r="H35" s="4">
        <f t="shared" si="7"/>
        <v>14.442750000000009</v>
      </c>
      <c r="I35" s="6">
        <v>3.09</v>
      </c>
      <c r="J35" s="4" t="s">
        <v>7</v>
      </c>
      <c r="K35" s="4" t="s">
        <v>9</v>
      </c>
      <c r="L35" s="4"/>
      <c r="M35" s="4">
        <v>20.9</v>
      </c>
      <c r="N35" s="4"/>
      <c r="O35" s="12" t="s">
        <v>27</v>
      </c>
    </row>
    <row r="36" spans="1:15">
      <c r="A36" s="11">
        <v>45225</v>
      </c>
      <c r="B36" s="4">
        <v>67.400000000000006</v>
      </c>
      <c r="C36" s="4">
        <f t="shared" si="8"/>
        <v>19.666666666666671</v>
      </c>
      <c r="D36" s="5">
        <v>1.0213399999999999</v>
      </c>
      <c r="E36" s="6">
        <v>5.4</v>
      </c>
      <c r="F36" s="4">
        <v>11</v>
      </c>
      <c r="G36" s="4">
        <v>10.14</v>
      </c>
      <c r="H36" s="4">
        <f>($D$2-D36)*131</f>
        <v>9.9612400000000143</v>
      </c>
      <c r="I36" s="6">
        <v>3.14</v>
      </c>
      <c r="J36" s="4" t="s">
        <v>7</v>
      </c>
      <c r="K36" s="4" t="s">
        <v>8</v>
      </c>
      <c r="L36" s="4"/>
      <c r="M36" s="4">
        <v>19.600000000000001</v>
      </c>
      <c r="N36" s="4"/>
      <c r="O36" s="12" t="s">
        <v>27</v>
      </c>
    </row>
    <row r="37" spans="1:15">
      <c r="A37" s="11">
        <v>45225</v>
      </c>
      <c r="B37" s="4">
        <v>67.5</v>
      </c>
      <c r="C37" s="4">
        <f t="shared" si="8"/>
        <v>19.722222222222221</v>
      </c>
      <c r="D37" s="5">
        <v>1.00091</v>
      </c>
      <c r="E37" s="6">
        <v>0</v>
      </c>
      <c r="F37" s="4">
        <v>7</v>
      </c>
      <c r="G37" s="4">
        <v>11.92</v>
      </c>
      <c r="H37" s="4">
        <f t="shared" si="7"/>
        <v>13.024020000000009</v>
      </c>
      <c r="I37" s="6">
        <v>3.13</v>
      </c>
      <c r="J37" s="4" t="s">
        <v>7</v>
      </c>
      <c r="K37" s="4" t="s">
        <v>9</v>
      </c>
      <c r="L37" s="4"/>
      <c r="M37" s="4">
        <v>19.600000000000001</v>
      </c>
      <c r="N37" s="4"/>
      <c r="O37" s="12" t="s">
        <v>27</v>
      </c>
    </row>
    <row r="38" spans="1:15">
      <c r="A38" s="11">
        <v>45229</v>
      </c>
      <c r="B38" s="4">
        <v>65.5</v>
      </c>
      <c r="C38" s="4">
        <f t="shared" si="8"/>
        <v>18.611111111111111</v>
      </c>
      <c r="D38" s="5">
        <v>1.06182</v>
      </c>
      <c r="E38" s="6">
        <v>15</v>
      </c>
      <c r="F38" s="4">
        <v>10</v>
      </c>
      <c r="G38" s="4">
        <v>10.34</v>
      </c>
      <c r="H38" s="4">
        <f>($D$2-D38)*131</f>
        <v>4.6583600000000045</v>
      </c>
      <c r="I38" s="6">
        <v>3.13</v>
      </c>
      <c r="J38" s="4" t="s">
        <v>7</v>
      </c>
      <c r="K38" s="4" t="s">
        <v>8</v>
      </c>
      <c r="L38" s="4"/>
      <c r="M38" s="4">
        <v>20.100000000000001</v>
      </c>
      <c r="N38" s="4"/>
      <c r="O38" s="12" t="s">
        <v>27</v>
      </c>
    </row>
    <row r="39" spans="1:15" s="2" customFormat="1">
      <c r="A39" s="7">
        <v>45229</v>
      </c>
      <c r="B39" s="8">
        <v>65.2</v>
      </c>
      <c r="C39" s="8">
        <f t="shared" si="8"/>
        <v>18.444444444444443</v>
      </c>
      <c r="D39" s="9">
        <v>0.97560000000000002</v>
      </c>
      <c r="E39" s="10">
        <v>0</v>
      </c>
      <c r="F39" s="8">
        <v>5</v>
      </c>
      <c r="G39" s="8">
        <v>12.46</v>
      </c>
      <c r="H39" s="8">
        <f t="shared" si="7"/>
        <v>16.33963</v>
      </c>
      <c r="I39" s="10">
        <v>3.13</v>
      </c>
      <c r="J39" s="8" t="s">
        <v>7</v>
      </c>
      <c r="K39" s="8" t="s">
        <v>9</v>
      </c>
      <c r="L39" s="8"/>
      <c r="M39" s="8">
        <v>20.100000000000001</v>
      </c>
      <c r="N39" s="8" t="s">
        <v>14</v>
      </c>
      <c r="O39" s="8" t="s">
        <v>27</v>
      </c>
    </row>
    <row r="40" spans="1:15">
      <c r="A40" s="11">
        <v>45230</v>
      </c>
      <c r="B40" s="4">
        <v>68</v>
      </c>
      <c r="C40" s="4">
        <f t="shared" si="8"/>
        <v>20</v>
      </c>
      <c r="D40" s="5">
        <v>0.99051999999999996</v>
      </c>
      <c r="E40" s="6">
        <v>0</v>
      </c>
      <c r="F40" s="4">
        <v>10</v>
      </c>
      <c r="G40" s="4">
        <v>11.03</v>
      </c>
      <c r="H40" s="4">
        <f>($D$2-D40)*131</f>
        <v>13.998660000000008</v>
      </c>
      <c r="I40" s="6">
        <v>3.11</v>
      </c>
      <c r="J40" s="4" t="s">
        <v>7</v>
      </c>
      <c r="K40" s="4" t="s">
        <v>8</v>
      </c>
      <c r="L40" s="4"/>
      <c r="M40" s="4">
        <v>20.100000000000001</v>
      </c>
      <c r="N40" s="4"/>
      <c r="O40" s="12" t="s">
        <v>27</v>
      </c>
    </row>
    <row r="41" spans="1:15">
      <c r="A41" s="11">
        <v>45231</v>
      </c>
      <c r="B41" s="4">
        <v>68.8</v>
      </c>
      <c r="C41" s="4">
        <f t="shared" si="8"/>
        <v>20.444444444444443</v>
      </c>
      <c r="D41" s="5">
        <v>1.0132000000000001</v>
      </c>
      <c r="E41" s="6">
        <v>2.8</v>
      </c>
      <c r="F41" s="4">
        <v>10</v>
      </c>
      <c r="G41" s="4">
        <v>11.35</v>
      </c>
      <c r="H41" s="4">
        <f>($D$2-D41)*131</f>
        <v>11.02757999999999</v>
      </c>
      <c r="I41" s="6">
        <v>3.11</v>
      </c>
      <c r="J41" s="4" t="s">
        <v>7</v>
      </c>
      <c r="K41" s="4" t="s">
        <v>8</v>
      </c>
      <c r="L41" s="4"/>
      <c r="M41" s="4">
        <v>20.5</v>
      </c>
      <c r="N41" s="4"/>
      <c r="O41" s="12" t="s">
        <v>27</v>
      </c>
    </row>
    <row r="42" spans="1:15" s="2" customFormat="1">
      <c r="A42" s="7">
        <v>45237</v>
      </c>
      <c r="B42" s="8">
        <v>70.900000000000006</v>
      </c>
      <c r="C42" s="8">
        <f t="shared" si="8"/>
        <v>21.611111111111114</v>
      </c>
      <c r="D42" s="9">
        <v>0.99112</v>
      </c>
      <c r="E42" s="10">
        <v>0</v>
      </c>
      <c r="F42" s="8">
        <v>9</v>
      </c>
      <c r="G42" s="8">
        <v>12.15</v>
      </c>
      <c r="H42" s="8">
        <f>($D$2-D42)*131</f>
        <v>13.920060000000003</v>
      </c>
      <c r="I42" s="10">
        <v>3.09</v>
      </c>
      <c r="J42" s="8" t="s">
        <v>7</v>
      </c>
      <c r="K42" s="8" t="s">
        <v>8</v>
      </c>
      <c r="L42" s="8"/>
      <c r="M42" s="8">
        <v>21.6</v>
      </c>
      <c r="N42" s="8" t="s">
        <v>14</v>
      </c>
      <c r="O42" s="8" t="s">
        <v>27</v>
      </c>
    </row>
    <row r="43" spans="1:15" s="2" customFormat="1">
      <c r="A43" s="7">
        <v>45485</v>
      </c>
      <c r="B43" s="8"/>
      <c r="C43" s="8">
        <v>19.399999999999999</v>
      </c>
      <c r="D43" s="9">
        <v>1.0900000000000001</v>
      </c>
      <c r="E43" s="10">
        <v>21</v>
      </c>
      <c r="F43" s="8">
        <v>21</v>
      </c>
      <c r="G43" s="8"/>
      <c r="H43" s="8">
        <f>(1.09-D43)*131</f>
        <v>0</v>
      </c>
      <c r="I43" s="10">
        <v>3</v>
      </c>
      <c r="J43" s="8" t="s">
        <v>20</v>
      </c>
      <c r="K43" s="8" t="s">
        <v>18</v>
      </c>
      <c r="L43" s="8"/>
      <c r="M43" s="8"/>
      <c r="N43" s="8" t="s">
        <v>15</v>
      </c>
      <c r="O43" s="8" t="s">
        <v>26</v>
      </c>
    </row>
    <row r="44" spans="1:15" s="2" customFormat="1">
      <c r="A44" s="7">
        <v>45485</v>
      </c>
      <c r="B44" s="8"/>
      <c r="C44" s="8">
        <v>19.399999999999999</v>
      </c>
      <c r="D44" s="9">
        <v>1.0900000000000001</v>
      </c>
      <c r="E44" s="10">
        <v>21</v>
      </c>
      <c r="F44" s="8">
        <v>21</v>
      </c>
      <c r="G44" s="8"/>
      <c r="H44" s="8">
        <f>(1.09-D44)*131</f>
        <v>0</v>
      </c>
      <c r="I44" s="10">
        <v>3</v>
      </c>
      <c r="J44" s="8" t="s">
        <v>20</v>
      </c>
      <c r="K44" s="8" t="s">
        <v>19</v>
      </c>
      <c r="L44" s="8"/>
      <c r="M44" s="8"/>
      <c r="N44" s="8" t="s">
        <v>15</v>
      </c>
      <c r="O44" s="8" t="s">
        <v>25</v>
      </c>
    </row>
    <row r="45" spans="1:15">
      <c r="A45" s="11">
        <v>45488</v>
      </c>
      <c r="B45" s="4"/>
      <c r="C45" s="4">
        <v>18.8</v>
      </c>
      <c r="D45" s="5">
        <v>1.06</v>
      </c>
      <c r="E45" s="6">
        <v>15</v>
      </c>
      <c r="F45" s="4">
        <v>15</v>
      </c>
      <c r="G45" s="4"/>
      <c r="H45" s="4">
        <f>(1.09-D45)*131</f>
        <v>3.9300000000000033</v>
      </c>
      <c r="I45" s="6">
        <v>3</v>
      </c>
      <c r="J45" s="4" t="s">
        <v>20</v>
      </c>
      <c r="K45" s="4" t="s">
        <v>18</v>
      </c>
      <c r="L45" s="4"/>
      <c r="M45" s="4"/>
      <c r="N45" s="4"/>
      <c r="O45" s="4" t="s">
        <v>26</v>
      </c>
    </row>
    <row r="46" spans="1:15">
      <c r="A46" s="11">
        <v>45488</v>
      </c>
      <c r="B46" s="4"/>
      <c r="C46" s="4">
        <v>19.100000000000001</v>
      </c>
      <c r="D46" s="5">
        <v>1.07</v>
      </c>
      <c r="E46" s="6">
        <v>17.2</v>
      </c>
      <c r="F46" s="4">
        <v>17</v>
      </c>
      <c r="G46" s="4"/>
      <c r="H46" s="4">
        <f>(1.09-D46)*131</f>
        <v>2.6200000000000023</v>
      </c>
      <c r="I46" s="6">
        <v>3</v>
      </c>
      <c r="J46" s="4" t="s">
        <v>20</v>
      </c>
      <c r="K46" s="4" t="s">
        <v>19</v>
      </c>
      <c r="L46" s="4"/>
      <c r="M46" s="4"/>
      <c r="N46" s="4"/>
      <c r="O46" s="4" t="s">
        <v>25</v>
      </c>
    </row>
    <row r="47" spans="1:15">
      <c r="A47" s="11">
        <v>45489</v>
      </c>
      <c r="B47" s="4"/>
      <c r="C47" s="4">
        <v>19</v>
      </c>
      <c r="D47" s="5">
        <v>1.05</v>
      </c>
      <c r="E47" s="6">
        <v>12.4</v>
      </c>
      <c r="F47" s="4">
        <v>16</v>
      </c>
      <c r="G47" s="4"/>
      <c r="H47" s="4">
        <f t="shared" ref="H47:H57" si="9">(1.09-D47)*131</f>
        <v>5.2400000000000047</v>
      </c>
      <c r="I47" s="6">
        <v>3</v>
      </c>
      <c r="J47" s="4" t="s">
        <v>20</v>
      </c>
      <c r="K47" s="4" t="s">
        <v>18</v>
      </c>
      <c r="L47" s="4"/>
      <c r="M47" s="4"/>
      <c r="N47" s="4"/>
      <c r="O47" s="4" t="s">
        <v>26</v>
      </c>
    </row>
    <row r="48" spans="1:15">
      <c r="A48" s="11">
        <v>45489</v>
      </c>
      <c r="B48" s="4"/>
      <c r="C48" s="4">
        <v>19.399999999999999</v>
      </c>
      <c r="D48" s="5">
        <v>1.04</v>
      </c>
      <c r="E48" s="6">
        <v>10</v>
      </c>
      <c r="F48" s="4">
        <v>13</v>
      </c>
      <c r="G48" s="4"/>
      <c r="H48" s="4">
        <f t="shared" si="9"/>
        <v>6.550000000000006</v>
      </c>
      <c r="I48" s="6">
        <v>3</v>
      </c>
      <c r="J48" s="4" t="s">
        <v>20</v>
      </c>
      <c r="K48" s="4" t="s">
        <v>19</v>
      </c>
      <c r="L48" s="4"/>
      <c r="M48" s="4"/>
      <c r="N48" s="4"/>
      <c r="O48" s="4" t="s">
        <v>25</v>
      </c>
    </row>
    <row r="49" spans="1:16">
      <c r="A49" s="11">
        <v>45490</v>
      </c>
      <c r="B49" s="4"/>
      <c r="C49" s="4">
        <v>19.3</v>
      </c>
      <c r="D49" s="5">
        <v>1.036</v>
      </c>
      <c r="E49" s="6">
        <v>9.1999999999999993</v>
      </c>
      <c r="F49" s="4">
        <v>13</v>
      </c>
      <c r="G49" s="4"/>
      <c r="H49" s="4">
        <f t="shared" si="9"/>
        <v>7.0740000000000061</v>
      </c>
      <c r="I49" s="6">
        <v>3</v>
      </c>
      <c r="J49" s="4" t="s">
        <v>20</v>
      </c>
      <c r="K49" s="4" t="s">
        <v>18</v>
      </c>
      <c r="L49" s="4"/>
      <c r="M49" s="4"/>
      <c r="N49" s="4"/>
      <c r="O49" s="4" t="s">
        <v>26</v>
      </c>
    </row>
    <row r="50" spans="1:16">
      <c r="A50" s="11">
        <v>45490</v>
      </c>
      <c r="B50" s="4"/>
      <c r="C50" s="4">
        <v>18.899999999999999</v>
      </c>
      <c r="D50" s="5">
        <v>1.01</v>
      </c>
      <c r="E50" s="6">
        <v>2.8</v>
      </c>
      <c r="F50" s="4">
        <v>10</v>
      </c>
      <c r="G50" s="4"/>
      <c r="H50" s="4">
        <f t="shared" si="9"/>
        <v>10.480000000000009</v>
      </c>
      <c r="I50" s="6">
        <v>3</v>
      </c>
      <c r="J50" s="4" t="s">
        <v>20</v>
      </c>
      <c r="K50" s="4" t="s">
        <v>19</v>
      </c>
      <c r="L50" s="4"/>
      <c r="M50" s="4"/>
      <c r="N50" s="4"/>
      <c r="O50" s="4" t="s">
        <v>25</v>
      </c>
    </row>
    <row r="51" spans="1:16">
      <c r="A51" s="11">
        <v>45491</v>
      </c>
      <c r="B51" s="4"/>
      <c r="C51" s="4">
        <v>20.399999999999999</v>
      </c>
      <c r="D51" s="5">
        <v>1.02</v>
      </c>
      <c r="E51" s="6">
        <v>5.0810000000000004</v>
      </c>
      <c r="F51" s="4">
        <v>10</v>
      </c>
      <c r="G51" s="4"/>
      <c r="H51" s="4">
        <f t="shared" si="9"/>
        <v>9.1700000000000088</v>
      </c>
      <c r="I51" s="6">
        <v>3</v>
      </c>
      <c r="J51" s="4" t="s">
        <v>20</v>
      </c>
      <c r="K51" s="4" t="s">
        <v>18</v>
      </c>
      <c r="L51" s="4"/>
      <c r="M51" s="4"/>
      <c r="N51" s="4"/>
      <c r="O51" s="4" t="s">
        <v>26</v>
      </c>
    </row>
    <row r="52" spans="1:16">
      <c r="A52" s="11">
        <v>45491</v>
      </c>
      <c r="B52" s="4"/>
      <c r="C52" s="4">
        <v>19.8</v>
      </c>
      <c r="D52" s="5">
        <v>1.008</v>
      </c>
      <c r="E52" s="6">
        <v>2.0499999999999998</v>
      </c>
      <c r="F52" s="4">
        <v>9</v>
      </c>
      <c r="G52" s="4"/>
      <c r="H52" s="4">
        <f t="shared" si="9"/>
        <v>10.74200000000001</v>
      </c>
      <c r="I52" s="6">
        <v>3</v>
      </c>
      <c r="J52" s="4" t="s">
        <v>20</v>
      </c>
      <c r="K52" s="4" t="s">
        <v>19</v>
      </c>
      <c r="L52" s="4"/>
      <c r="M52" s="4"/>
      <c r="N52" s="4"/>
      <c r="O52" s="4" t="s">
        <v>25</v>
      </c>
    </row>
    <row r="53" spans="1:16">
      <c r="A53" s="11">
        <v>45492</v>
      </c>
      <c r="B53" s="4"/>
      <c r="C53" s="4">
        <v>20.100000000000001</v>
      </c>
      <c r="D53" s="5">
        <v>1.0129999999999999</v>
      </c>
      <c r="E53" s="6">
        <v>3.32</v>
      </c>
      <c r="F53" s="4">
        <v>10</v>
      </c>
      <c r="G53" s="4"/>
      <c r="H53" s="4">
        <f t="shared" si="9"/>
        <v>10.087000000000023</v>
      </c>
      <c r="I53" s="6">
        <v>3</v>
      </c>
      <c r="J53" s="4" t="s">
        <v>20</v>
      </c>
      <c r="K53" s="4" t="s">
        <v>18</v>
      </c>
      <c r="L53" s="4"/>
      <c r="M53" s="4"/>
      <c r="N53" s="4"/>
      <c r="O53" s="4" t="s">
        <v>26</v>
      </c>
    </row>
    <row r="54" spans="1:16">
      <c r="A54" s="11">
        <v>45492</v>
      </c>
      <c r="B54" s="4"/>
      <c r="C54" s="4">
        <v>19.399999999999999</v>
      </c>
      <c r="D54" s="5">
        <v>1.0069999999999999</v>
      </c>
      <c r="E54" s="6">
        <v>1.7949999999999999</v>
      </c>
      <c r="F54" s="4">
        <v>7</v>
      </c>
      <c r="G54" s="4"/>
      <c r="H54" s="4">
        <f t="shared" si="9"/>
        <v>10.873000000000024</v>
      </c>
      <c r="I54" s="6">
        <v>3</v>
      </c>
      <c r="J54" s="4" t="s">
        <v>20</v>
      </c>
      <c r="K54" s="4" t="s">
        <v>19</v>
      </c>
      <c r="L54" s="4"/>
      <c r="M54" s="4"/>
      <c r="N54" s="4"/>
      <c r="O54" s="4" t="s">
        <v>25</v>
      </c>
    </row>
    <row r="55" spans="1:16">
      <c r="A55" s="11">
        <v>45494</v>
      </c>
      <c r="B55" s="4"/>
      <c r="C55" s="4">
        <v>19</v>
      </c>
      <c r="D55" s="5">
        <v>1.004</v>
      </c>
      <c r="E55" s="6">
        <v>1.0266999999999999</v>
      </c>
      <c r="F55" s="4">
        <v>8</v>
      </c>
      <c r="G55" s="4"/>
      <c r="H55" s="4">
        <f t="shared" si="9"/>
        <v>11.266000000000011</v>
      </c>
      <c r="I55" s="6">
        <v>3.1</v>
      </c>
      <c r="J55" s="4" t="s">
        <v>20</v>
      </c>
      <c r="K55" s="4" t="s">
        <v>18</v>
      </c>
      <c r="L55" s="4"/>
      <c r="M55" s="4"/>
      <c r="N55" s="4"/>
      <c r="O55" s="4" t="s">
        <v>26</v>
      </c>
    </row>
    <row r="56" spans="1:16">
      <c r="A56" s="11">
        <v>45494</v>
      </c>
      <c r="B56" s="4"/>
      <c r="C56" s="4">
        <v>18.899999999999999</v>
      </c>
      <c r="D56" s="5">
        <v>0.995</v>
      </c>
      <c r="E56" s="6">
        <v>-1.304</v>
      </c>
      <c r="F56" s="4">
        <v>6</v>
      </c>
      <c r="G56" s="4"/>
      <c r="H56" s="4">
        <f t="shared" si="9"/>
        <v>12.445000000000011</v>
      </c>
      <c r="I56" s="6">
        <v>3</v>
      </c>
      <c r="J56" s="4" t="s">
        <v>20</v>
      </c>
      <c r="K56" s="4" t="s">
        <v>19</v>
      </c>
      <c r="L56" s="4"/>
      <c r="M56" s="4"/>
      <c r="N56" s="4" t="s">
        <v>14</v>
      </c>
      <c r="O56" s="4" t="s">
        <v>25</v>
      </c>
      <c r="P56" s="4" t="s">
        <v>22</v>
      </c>
    </row>
    <row r="57" spans="1:16">
      <c r="A57" s="11">
        <v>45496</v>
      </c>
      <c r="B57" s="4"/>
      <c r="C57" s="4">
        <v>18.8</v>
      </c>
      <c r="D57" s="5">
        <v>0.997</v>
      </c>
      <c r="E57" s="6">
        <v>-0.78</v>
      </c>
      <c r="F57" s="4">
        <v>7</v>
      </c>
      <c r="G57" s="4"/>
      <c r="H57" s="4">
        <f t="shared" si="9"/>
        <v>12.18300000000001</v>
      </c>
      <c r="I57" s="6">
        <v>3.1</v>
      </c>
      <c r="J57" s="4" t="s">
        <v>20</v>
      </c>
      <c r="K57" s="4" t="s">
        <v>18</v>
      </c>
      <c r="L57" s="4"/>
      <c r="M57" s="4"/>
      <c r="N57" s="4" t="s">
        <v>14</v>
      </c>
      <c r="O57" s="4" t="s">
        <v>26</v>
      </c>
      <c r="P57" s="4" t="s">
        <v>21</v>
      </c>
    </row>
    <row r="58" spans="1:16" s="2" customFormat="1">
      <c r="A58" s="7">
        <v>45498</v>
      </c>
      <c r="B58" s="8"/>
      <c r="C58" s="8">
        <v>18.8</v>
      </c>
      <c r="D58" s="9">
        <v>1.0760000000000001</v>
      </c>
      <c r="E58" s="10">
        <v>18.420000000000002</v>
      </c>
      <c r="F58" s="8">
        <v>18</v>
      </c>
      <c r="G58" s="8"/>
      <c r="H58" s="8">
        <f>(1.076-D58)*131</f>
        <v>0</v>
      </c>
      <c r="I58" s="10">
        <v>3.2</v>
      </c>
      <c r="J58" s="8" t="s">
        <v>20</v>
      </c>
      <c r="K58" s="8" t="s">
        <v>23</v>
      </c>
      <c r="L58" s="8"/>
      <c r="M58" s="8"/>
      <c r="N58" s="8" t="s">
        <v>15</v>
      </c>
      <c r="O58" s="8" t="s">
        <v>24</v>
      </c>
    </row>
    <row r="59" spans="1:16">
      <c r="A59" s="11">
        <v>45501</v>
      </c>
      <c r="B59" s="4"/>
      <c r="C59" s="4">
        <v>18.899999999999999</v>
      </c>
      <c r="D59" s="5">
        <v>1.0669999999999999</v>
      </c>
      <c r="E59" s="6">
        <v>16.36</v>
      </c>
      <c r="F59" s="4">
        <v>18</v>
      </c>
      <c r="G59" s="4"/>
      <c r="H59" s="4">
        <f>(1.076-D59)*131</f>
        <v>1.1790000000000156</v>
      </c>
      <c r="I59" s="6">
        <v>3.1</v>
      </c>
      <c r="J59" s="4" t="s">
        <v>20</v>
      </c>
      <c r="K59" s="4" t="s">
        <v>23</v>
      </c>
      <c r="L59" s="4"/>
      <c r="M59" s="4"/>
      <c r="N59" s="4"/>
      <c r="O59" s="4" t="s">
        <v>24</v>
      </c>
    </row>
    <row r="60" spans="1:16">
      <c r="A60" s="11">
        <v>45503</v>
      </c>
      <c r="B60" s="4"/>
      <c r="C60" s="4">
        <v>18.3</v>
      </c>
      <c r="D60" s="5">
        <v>1.048</v>
      </c>
      <c r="E60" s="6">
        <v>11.911</v>
      </c>
      <c r="F60" s="4">
        <v>18</v>
      </c>
      <c r="G60" s="4"/>
      <c r="H60" s="4">
        <f t="shared" ref="H60:H69" si="10">(1.076-D60)*131</f>
        <v>3.6680000000000033</v>
      </c>
      <c r="I60" s="6">
        <v>3.1</v>
      </c>
      <c r="J60" s="4" t="s">
        <v>20</v>
      </c>
      <c r="K60" s="4" t="s">
        <v>23</v>
      </c>
      <c r="L60" s="4"/>
      <c r="M60" s="4"/>
      <c r="N60" s="4"/>
      <c r="O60" s="4" t="s">
        <v>24</v>
      </c>
    </row>
    <row r="61" spans="1:16">
      <c r="A61" s="11">
        <v>45505</v>
      </c>
      <c r="B61" s="4"/>
      <c r="C61" s="4">
        <v>17.8</v>
      </c>
      <c r="D61" s="5">
        <v>1.0349999999999999</v>
      </c>
      <c r="E61" s="6">
        <v>8.7799999999999994</v>
      </c>
      <c r="F61" s="4">
        <v>16.5</v>
      </c>
      <c r="G61" s="4"/>
      <c r="H61" s="4">
        <f t="shared" si="10"/>
        <v>5.3710000000000191</v>
      </c>
      <c r="I61" s="6">
        <v>3.2</v>
      </c>
      <c r="J61" s="4" t="s">
        <v>20</v>
      </c>
      <c r="K61" s="4" t="s">
        <v>23</v>
      </c>
      <c r="L61" s="4"/>
      <c r="M61" s="4"/>
      <c r="N61" s="4"/>
      <c r="O61" s="4" t="s">
        <v>24</v>
      </c>
    </row>
    <row r="62" spans="1:16">
      <c r="A62" s="11">
        <v>45507</v>
      </c>
      <c r="B62" s="4"/>
      <c r="C62" s="4">
        <v>18.3</v>
      </c>
      <c r="D62" s="5">
        <v>1.0309999999999999</v>
      </c>
      <c r="E62" s="6">
        <v>7.8</v>
      </c>
      <c r="F62" s="4">
        <v>16</v>
      </c>
      <c r="G62" s="4"/>
      <c r="H62" s="4">
        <f t="shared" si="10"/>
        <v>5.89500000000002</v>
      </c>
      <c r="I62" s="6">
        <v>3.2</v>
      </c>
      <c r="J62" s="4" t="s">
        <v>20</v>
      </c>
      <c r="K62" s="4" t="s">
        <v>23</v>
      </c>
      <c r="L62" s="4"/>
      <c r="M62" s="4"/>
      <c r="N62" s="4"/>
      <c r="O62" s="4" t="s">
        <v>24</v>
      </c>
    </row>
    <row r="63" spans="1:16">
      <c r="A63" s="11">
        <v>45508</v>
      </c>
      <c r="B63" s="4"/>
      <c r="C63" s="4">
        <v>16.7</v>
      </c>
      <c r="D63" s="5">
        <v>1.03</v>
      </c>
      <c r="E63" s="6">
        <v>7.55</v>
      </c>
      <c r="F63" s="4">
        <v>15</v>
      </c>
      <c r="G63" s="4"/>
      <c r="H63" s="4">
        <f t="shared" si="10"/>
        <v>6.0260000000000051</v>
      </c>
      <c r="I63" s="6">
        <v>3.2</v>
      </c>
      <c r="J63" s="4" t="s">
        <v>20</v>
      </c>
      <c r="K63" s="4" t="s">
        <v>23</v>
      </c>
      <c r="L63" s="4"/>
      <c r="M63" s="4"/>
      <c r="N63" s="4"/>
      <c r="O63" s="4" t="s">
        <v>24</v>
      </c>
    </row>
    <row r="64" spans="1:16" s="2" customFormat="1">
      <c r="A64" s="7">
        <v>45510</v>
      </c>
      <c r="B64" s="8"/>
      <c r="C64" s="8">
        <v>16.7</v>
      </c>
      <c r="D64" s="9">
        <v>1.093</v>
      </c>
      <c r="E64" s="10">
        <v>22.23</v>
      </c>
      <c r="F64" s="8">
        <v>22</v>
      </c>
      <c r="G64" s="8"/>
      <c r="H64" s="8">
        <f>(1.093-D64)*131</f>
        <v>0</v>
      </c>
      <c r="I64" s="10">
        <v>3</v>
      </c>
      <c r="J64" s="8" t="s">
        <v>20</v>
      </c>
      <c r="K64" s="8" t="s">
        <v>28</v>
      </c>
      <c r="L64" s="8"/>
      <c r="M64" s="8"/>
      <c r="N64" s="8" t="s">
        <v>15</v>
      </c>
      <c r="O64" s="8" t="s">
        <v>29</v>
      </c>
    </row>
    <row r="65" spans="1:15">
      <c r="A65" s="11">
        <v>45510</v>
      </c>
      <c r="B65" s="4"/>
      <c r="C65" s="4">
        <v>18.100000000000001</v>
      </c>
      <c r="D65" s="5">
        <v>1.026</v>
      </c>
      <c r="E65" s="6">
        <v>6.8</v>
      </c>
      <c r="F65" s="4">
        <v>15</v>
      </c>
      <c r="G65" s="4"/>
      <c r="H65" s="4">
        <f t="shared" si="10"/>
        <v>6.550000000000006</v>
      </c>
      <c r="I65" s="6">
        <v>3.2</v>
      </c>
      <c r="J65" s="4" t="s">
        <v>20</v>
      </c>
      <c r="K65" s="4" t="s">
        <v>23</v>
      </c>
      <c r="L65" s="4"/>
      <c r="M65" s="4"/>
      <c r="N65" s="4"/>
      <c r="O65" s="4" t="s">
        <v>24</v>
      </c>
    </row>
    <row r="66" spans="1:15">
      <c r="A66" s="11">
        <v>45513</v>
      </c>
      <c r="B66" s="4"/>
      <c r="C66" s="4">
        <v>16.7</v>
      </c>
      <c r="D66" s="5">
        <v>1.0820000000000001</v>
      </c>
      <c r="E66" s="6">
        <v>19.78</v>
      </c>
      <c r="F66" s="4">
        <v>19</v>
      </c>
      <c r="G66" s="4"/>
      <c r="H66" s="12">
        <f t="shared" ref="H66:H68" si="11">(1.093-D66)*131</f>
        <v>1.4409999999999867</v>
      </c>
      <c r="I66" s="6">
        <v>2.8</v>
      </c>
      <c r="J66" s="4" t="s">
        <v>20</v>
      </c>
      <c r="K66" s="4" t="s">
        <v>28</v>
      </c>
      <c r="L66" s="4"/>
      <c r="M66" s="4"/>
      <c r="N66" s="4"/>
      <c r="O66" s="4" t="s">
        <v>29</v>
      </c>
    </row>
    <row r="67" spans="1:15">
      <c r="A67" s="11">
        <v>45513</v>
      </c>
      <c r="B67" s="4"/>
      <c r="C67" s="4">
        <v>16.5</v>
      </c>
      <c r="D67" s="5">
        <v>1.018</v>
      </c>
      <c r="E67" s="6">
        <v>4.58</v>
      </c>
      <c r="F67" s="4">
        <v>10</v>
      </c>
      <c r="G67" s="4"/>
      <c r="H67" s="12">
        <f t="shared" si="10"/>
        <v>7.598000000000007</v>
      </c>
      <c r="I67" s="6">
        <v>3.2</v>
      </c>
      <c r="J67" s="4" t="s">
        <v>20</v>
      </c>
      <c r="K67" s="4" t="s">
        <v>23</v>
      </c>
      <c r="L67" s="4"/>
      <c r="M67" s="4"/>
      <c r="N67" s="4"/>
      <c r="O67" s="4" t="s">
        <v>24</v>
      </c>
    </row>
    <row r="68" spans="1:15">
      <c r="A68" s="11">
        <v>45515</v>
      </c>
      <c r="B68" s="4"/>
      <c r="C68" s="4">
        <v>17.2</v>
      </c>
      <c r="D68" s="5">
        <v>1.0680000000000001</v>
      </c>
      <c r="E68" s="6">
        <v>16.59</v>
      </c>
      <c r="F68" s="4">
        <v>19</v>
      </c>
      <c r="G68" s="4"/>
      <c r="H68" s="12">
        <f t="shared" ref="H68:H70" si="12">(1.093-D68)*131</f>
        <v>3.2749999999999884</v>
      </c>
      <c r="I68" s="6">
        <v>2.7</v>
      </c>
      <c r="J68" s="4" t="s">
        <v>20</v>
      </c>
      <c r="K68" s="4" t="s">
        <v>28</v>
      </c>
      <c r="L68" s="4"/>
      <c r="M68" s="4"/>
      <c r="N68" s="4"/>
      <c r="O68" s="4" t="s">
        <v>29</v>
      </c>
    </row>
    <row r="69" spans="1:15">
      <c r="A69" s="11">
        <v>45517</v>
      </c>
      <c r="B69" s="4"/>
      <c r="C69" s="4">
        <v>18.899999999999999</v>
      </c>
      <c r="D69" s="5">
        <v>1.0129999999999999</v>
      </c>
      <c r="E69" s="6">
        <v>3.32</v>
      </c>
      <c r="F69" s="4"/>
      <c r="G69" s="4"/>
      <c r="H69" s="12">
        <f t="shared" si="10"/>
        <v>8.2530000000000214</v>
      </c>
      <c r="I69" s="6">
        <v>3.2</v>
      </c>
      <c r="J69" s="4" t="s">
        <v>20</v>
      </c>
      <c r="K69" s="4" t="s">
        <v>23</v>
      </c>
      <c r="L69" s="4"/>
      <c r="M69" s="4"/>
      <c r="N69" s="4"/>
      <c r="O69" s="4" t="s">
        <v>24</v>
      </c>
    </row>
    <row r="70" spans="1:15">
      <c r="A70" s="11">
        <v>45517</v>
      </c>
      <c r="B70" s="4"/>
      <c r="C70" s="4">
        <v>17.8</v>
      </c>
      <c r="D70" s="5">
        <v>1.0469999999999999</v>
      </c>
      <c r="E70" s="6">
        <v>11.67</v>
      </c>
      <c r="F70" s="4"/>
      <c r="G70" s="4"/>
      <c r="H70" s="12">
        <f t="shared" si="12"/>
        <v>6.0260000000000051</v>
      </c>
      <c r="I70" s="6">
        <v>2.8</v>
      </c>
      <c r="J70" s="4" t="s">
        <v>20</v>
      </c>
      <c r="K70" s="4" t="s">
        <v>28</v>
      </c>
      <c r="L70" s="4"/>
      <c r="M70" s="4"/>
      <c r="N70" s="4"/>
      <c r="O7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Morocho (Nokia)</dc:creator>
  <cp:lastModifiedBy>WMCSSM</cp:lastModifiedBy>
  <dcterms:created xsi:type="dcterms:W3CDTF">2024-08-14T14:10:45Z</dcterms:created>
  <dcterms:modified xsi:type="dcterms:W3CDTF">2024-08-14T20:03:17Z</dcterms:modified>
</cp:coreProperties>
</file>