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i/Desktop/UO - Data Analytics/UO_homework1/"/>
    </mc:Choice>
  </mc:AlternateContent>
  <xr:revisionPtr revIDLastSave="0" documentId="13_ncr:1_{2D55B2C7-FE16-2C4A-81AE-59EF5C949FA4}" xr6:coauthVersionLast="40" xr6:coauthVersionMax="40" xr10:uidLastSave="{00000000-0000-0000-0000-000000000000}"/>
  <bookViews>
    <workbookView showHorizontalScroll="0" showVerticalScroll="0" xWindow="3740" yWindow="620" windowWidth="34640" windowHeight="20180" activeTab="6" xr2:uid="{00000000-000D-0000-FFFF-FFFF00000000}"/>
  </bookViews>
  <sheets>
    <sheet name="Data" sheetId="1" r:id="rId1"/>
    <sheet name="Pivot by Category" sheetId="3" r:id="rId2"/>
    <sheet name="Pivot by Sub-Category" sheetId="4" r:id="rId3"/>
    <sheet name="Pivot by Date Created" sheetId="8" r:id="rId4"/>
    <sheet name="Bonus" sheetId="9" r:id="rId5"/>
    <sheet name="Bakers Data by Project State" sheetId="10" r:id="rId6"/>
    <sheet name="Additional tables &amp; graphs" sheetId="11" r:id="rId7"/>
  </sheets>
  <calcPr calcId="191029" concurrentCalc="0"/>
  <pivotCaches>
    <pivotCache cacheId="168" r:id="rId8"/>
    <pivotCache cacheId="169" r:id="rId9"/>
    <pivotCache cacheId="170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3"/>
  <c r="H12" i="3"/>
  <c r="H11" i="3"/>
  <c r="H10" i="3"/>
  <c r="H9" i="3"/>
  <c r="H8" i="3"/>
  <c r="H7" i="3"/>
  <c r="H6" i="3"/>
  <c r="H5" i="3"/>
  <c r="G13" i="3"/>
  <c r="G12" i="3"/>
  <c r="G11" i="3"/>
  <c r="G10" i="3"/>
  <c r="G9" i="3"/>
  <c r="G8" i="3"/>
  <c r="G7" i="3"/>
  <c r="G6" i="3"/>
  <c r="G5" i="3"/>
  <c r="E10" i="11"/>
  <c r="D10" i="11"/>
  <c r="C10" i="11"/>
  <c r="B10" i="11"/>
  <c r="H68" i="11"/>
  <c r="G68" i="11"/>
  <c r="F68" i="11"/>
  <c r="F66" i="11"/>
  <c r="H67" i="11"/>
  <c r="G67" i="11"/>
  <c r="F67" i="11"/>
  <c r="H66" i="11"/>
  <c r="G66" i="11"/>
  <c r="B2" i="9"/>
  <c r="T2" i="1"/>
  <c r="S2" i="1"/>
  <c r="H19" i="10" a="1"/>
  <c r="H19" i="10"/>
  <c r="H20" i="10" a="1"/>
  <c r="H20" i="10"/>
  <c r="H21" i="10" a="1"/>
  <c r="H21" i="10"/>
  <c r="H18" i="10" a="1"/>
  <c r="H18" i="10"/>
  <c r="D3" i="9"/>
  <c r="B3" i="9"/>
  <c r="C3" i="9"/>
  <c r="E3" i="9"/>
  <c r="H3" i="9"/>
  <c r="D4" i="9"/>
  <c r="B4" i="9"/>
  <c r="C4" i="9"/>
  <c r="E4" i="9"/>
  <c r="H4" i="9"/>
  <c r="D5" i="9"/>
  <c r="B5" i="9"/>
  <c r="C5" i="9"/>
  <c r="E5" i="9"/>
  <c r="H5" i="9"/>
  <c r="D6" i="9"/>
  <c r="B6" i="9"/>
  <c r="C6" i="9"/>
  <c r="E6" i="9"/>
  <c r="H6" i="9"/>
  <c r="D7" i="9"/>
  <c r="B7" i="9"/>
  <c r="C7" i="9"/>
  <c r="E7" i="9"/>
  <c r="H7" i="9"/>
  <c r="D8" i="9"/>
  <c r="B8" i="9"/>
  <c r="C8" i="9"/>
  <c r="E8" i="9"/>
  <c r="H8" i="9"/>
  <c r="D9" i="9"/>
  <c r="B9" i="9"/>
  <c r="C9" i="9"/>
  <c r="E9" i="9"/>
  <c r="H9" i="9"/>
  <c r="D10" i="9"/>
  <c r="B10" i="9"/>
  <c r="C10" i="9"/>
  <c r="E10" i="9"/>
  <c r="H10" i="9"/>
  <c r="D11" i="9"/>
  <c r="B11" i="9"/>
  <c r="C11" i="9"/>
  <c r="E11" i="9"/>
  <c r="H11" i="9"/>
  <c r="D12" i="9"/>
  <c r="B12" i="9"/>
  <c r="C12" i="9"/>
  <c r="E12" i="9"/>
  <c r="H12" i="9"/>
  <c r="D13" i="9"/>
  <c r="B13" i="9"/>
  <c r="C13" i="9"/>
  <c r="E13" i="9"/>
  <c r="H13" i="9"/>
  <c r="C2" i="9"/>
  <c r="D2" i="9"/>
  <c r="E2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</calcChain>
</file>

<file path=xl/sharedStrings.xml><?xml version="1.0" encoding="utf-8"?>
<sst xmlns="http://schemas.openxmlformats.org/spreadsheetml/2006/main" count="25019" uniqueCount="8425">
  <si>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</si>
  <si>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</si>
  <si>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</si>
  <si>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</si>
  <si>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</si>
  <si>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</si>
  <si>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</si>
  <si>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</si>
  <si>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</si>
  <si>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</si>
  <si>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</si>
  <si>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</si>
  <si>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</si>
  <si>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</si>
  <si>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</si>
  <si>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</si>
  <si>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</si>
  <si>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</si>
  <si>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</si>
  <si>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</si>
  <si>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</si>
  <si>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</si>
  <si>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</si>
  <si>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</si>
  <si>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</si>
  <si>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</si>
  <si>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</si>
  <si>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</si>
  <si>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</si>
  <si>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</si>
  <si>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</si>
  <si>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</si>
  <si>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</si>
  <si>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</si>
  <si>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</si>
  <si>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</si>
  <si>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</si>
  <si>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</si>
  <si>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</si>
  <si>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</si>
  <si>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</si>
  <si>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</si>
  <si>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</si>
  <si>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</si>
  <si>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</si>
  <si>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</si>
  <si>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</si>
  <si>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</si>
  <si>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</si>
  <si>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</si>
  <si>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</si>
  <si>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</si>
  <si>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</si>
  <si>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</si>
  <si>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</si>
  <si>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</si>
  <si>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</si>
  <si>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</si>
  <si>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</si>
  <si>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</si>
  <si>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</si>
  <si>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</si>
  <si>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</si>
  <si>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</si>
  <si>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</si>
  <si>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</si>
  <si>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</si>
  <si>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</si>
  <si>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</si>
  <si>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</si>
  <si>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</si>
  <si>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</si>
  <si>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</si>
  <si>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</si>
  <si>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</si>
  <si>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</si>
  <si>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</si>
  <si>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</si>
  <si>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</si>
  <si>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</si>
  <si>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</si>
  <si>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</si>
  <si>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</si>
  <si>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</si>
  <si>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</si>
  <si>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</si>
  <si>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</si>
  <si>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</si>
  <si>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</si>
  <si>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</si>
  <si>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</si>
  <si>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</si>
  <si>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</si>
  <si>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</si>
  <si>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</si>
  <si>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</si>
  <si>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</si>
  <si>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</si>
  <si>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</si>
  <si>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</si>
  <si>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</si>
  <si>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</si>
  <si>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</si>
  <si>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</si>
  <si>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</si>
  <si>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</si>
  <si>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</si>
  <si>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</si>
  <si>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</si>
  <si>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</si>
  <si>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</si>
  <si>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</si>
  <si>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</si>
  <si>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</si>
  <si>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</si>
  <si>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</si>
  <si>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</si>
  <si>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</si>
  <si>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</si>
  <si>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</si>
  <si>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</si>
  <si>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</si>
  <si>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</si>
  <si>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</si>
  <si>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</si>
  <si>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</si>
  <si>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</si>
  <si>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</si>
  <si>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</si>
  <si>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</si>
  <si>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</si>
  <si>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</si>
  <si>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</si>
  <si>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</si>
  <si>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</si>
  <si>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</si>
  <si>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</si>
  <si>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</si>
  <si>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</si>
  <si>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</si>
  <si>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</si>
  <si>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</si>
  <si>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</si>
  <si>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</si>
  <si>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</si>
  <si>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</si>
  <si>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</si>
  <si>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</si>
  <si>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</si>
  <si>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</si>
  <si>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</si>
  <si>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</si>
  <si>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</si>
  <si>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</si>
  <si>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</si>
  <si>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</si>
  <si>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</si>
  <si>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</si>
  <si>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</si>
  <si>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</si>
  <si>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</si>
  <si>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</si>
  <si>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</si>
  <si>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</si>
  <si>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</si>
  <si>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</si>
  <si>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</si>
  <si>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</si>
  <si>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</si>
  <si>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</si>
  <si>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</si>
  <si>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</si>
  <si>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</si>
  <si>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</si>
  <si>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</si>
  <si>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</si>
  <si>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</si>
  <si>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</si>
  <si>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</si>
  <si>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</si>
  <si>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</si>
  <si>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</si>
  <si>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</si>
  <si>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</si>
  <si>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</si>
  <si>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</si>
  <si>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</si>
  <si>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</si>
  <si>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</si>
  <si>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</si>
  <si>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</si>
  <si>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</si>
  <si>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</si>
  <si>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</si>
  <si>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</si>
  <si>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</si>
  <si>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</si>
  <si>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</si>
  <si>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</si>
  <si>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</si>
  <si>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</si>
  <si>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</si>
  <si>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</si>
  <si>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</si>
  <si>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</si>
  <si>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</si>
  <si>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</si>
  <si>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</si>
  <si>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</si>
  <si>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</si>
  <si>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</si>
  <si>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</si>
  <si>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</si>
  <si>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</si>
  <si>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</si>
  <si>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</si>
  <si>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</si>
  <si>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</si>
  <si>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</si>
  <si>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</si>
  <si>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</si>
  <si>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</si>
  <si>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</si>
  <si>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</si>
  <si>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</si>
  <si>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</si>
  <si>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</si>
  <si>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</si>
  <si>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</si>
  <si>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</si>
  <si>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</si>
  <si>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</si>
  <si>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</si>
  <si>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</si>
  <si>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</si>
  <si>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</si>
  <si>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</si>
  <si>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</si>
  <si>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</si>
  <si>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</si>
  <si>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</si>
  <si>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</si>
  <si>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</si>
  <si>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</si>
  <si>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</si>
  <si>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</si>
  <si>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</si>
  <si>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</si>
  <si>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</si>
  <si>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</si>
  <si>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</si>
  <si>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</si>
  <si>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</si>
  <si>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</si>
  <si>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</si>
  <si>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</si>
  <si>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</si>
  <si>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</si>
  <si>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</si>
  <si>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</si>
  <si>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</si>
  <si>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</si>
  <si>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</si>
  <si>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</si>
  <si>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</si>
  <si>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</si>
  <si>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</si>
  <si>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</si>
  <si>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</si>
  <si>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</si>
  <si>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</si>
  <si>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</si>
  <si>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</si>
  <si>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</si>
  <si>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</si>
  <si>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</si>
  <si>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</si>
  <si>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</si>
  <si>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</si>
  <si>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</si>
  <si>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</si>
  <si>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</si>
  <si>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</si>
  <si>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</si>
  <si>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</si>
  <si>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</si>
  <si>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</si>
  <si>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</si>
  <si>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</si>
  <si>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</si>
  <si>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</si>
  <si>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</si>
  <si>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</si>
  <si>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</si>
  <si>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</si>
  <si>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</si>
  <si>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</si>
  <si>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</si>
  <si>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</si>
  <si>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</si>
  <si>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</si>
  <si>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</si>
  <si>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</si>
  <si>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</si>
  <si>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</si>
  <si>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</si>
  <si>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</si>
  <si>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</si>
  <si>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</si>
  <si>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</si>
  <si>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</si>
  <si>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</si>
  <si>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</si>
  <si>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</si>
  <si>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</si>
  <si>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</si>
  <si>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</si>
  <si>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</si>
  <si>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</si>
  <si>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</si>
  <si>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</si>
  <si>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</si>
  <si>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</si>
  <si>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</si>
  <si>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</si>
  <si>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</si>
  <si>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</si>
  <si>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</si>
  <si>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</si>
  <si>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</si>
  <si>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</si>
  <si>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</si>
  <si>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</si>
  <si>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</si>
  <si>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</si>
  <si>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</si>
  <si>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</si>
  <si>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</si>
  <si>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</si>
  <si>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</si>
  <si>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</si>
  <si>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</si>
  <si>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</si>
  <si>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</si>
  <si>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</si>
  <si>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</si>
  <si>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</si>
  <si>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</si>
  <si>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</si>
  <si>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</si>
  <si>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</si>
  <si>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</si>
  <si>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</si>
  <si>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</si>
  <si>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</si>
  <si>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</si>
  <si>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</si>
  <si>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</si>
  <si>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</si>
  <si>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</si>
  <si>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</si>
  <si>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</si>
  <si>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</si>
  <si>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</si>
  <si>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</si>
  <si>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</si>
  <si>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</si>
  <si>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</si>
  <si>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</si>
  <si>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</si>
  <si>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</si>
  <si>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</si>
  <si>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</si>
  <si>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</si>
  <si>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</si>
  <si>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</si>
  <si>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</si>
  <si>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</si>
  <si>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</si>
  <si>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</si>
  <si>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</si>
  <si>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</si>
  <si>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</si>
  <si>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</si>
  <si>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</si>
  <si>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</si>
  <si>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</si>
  <si>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</si>
  <si>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</si>
  <si>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</si>
  <si>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</si>
  <si>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</si>
  <si>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</si>
  <si>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</si>
  <si>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</si>
  <si>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</si>
  <si>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</si>
  <si>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</si>
  <si>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</si>
  <si>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</si>
  <si>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</si>
  <si>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</si>
  <si>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</si>
  <si>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</si>
  <si>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</si>
  <si>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</si>
  <si>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</si>
  <si>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</si>
  <si>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</si>
  <si>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</si>
  <si>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</si>
  <si>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</si>
  <si>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</si>
  <si>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</si>
  <si>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</si>
  <si>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</si>
  <si>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</si>
  <si>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</si>
  <si>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</si>
  <si>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</si>
  <si>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</si>
  <si>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</si>
  <si>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</si>
  <si>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</si>
  <si>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</si>
  <si>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</si>
  <si>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</si>
  <si>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</si>
  <si>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</si>
  <si>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</si>
  <si>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</si>
  <si>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</si>
  <si>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</si>
  <si>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</si>
  <si>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</si>
  <si>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</si>
  <si>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</si>
  <si>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</si>
  <si>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</si>
  <si>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</si>
  <si>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</si>
  <si>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</si>
  <si>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</si>
  <si>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</si>
  <si>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</si>
  <si>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</si>
  <si>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</si>
  <si>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</si>
  <si>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</si>
  <si>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</si>
  <si>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</si>
  <si>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</si>
  <si>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</si>
  <si>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</si>
  <si>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</si>
  <si>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</si>
  <si>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</si>
  <si>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</si>
  <si>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</si>
  <si>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</si>
  <si>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</si>
  <si>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</si>
  <si>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</si>
  <si>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</si>
  <si>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</si>
  <si>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</si>
  <si>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</si>
  <si>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</si>
  <si>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</si>
  <si>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</si>
  <si>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</si>
  <si>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</si>
  <si>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</si>
  <si>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</si>
  <si>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</si>
  <si>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</si>
  <si>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</si>
  <si>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</si>
  <si>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</si>
  <si>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</si>
  <si>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</si>
  <si>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</si>
  <si>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</si>
  <si>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</si>
  <si>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</si>
  <si>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</si>
  <si>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</si>
  <si>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</si>
  <si>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</si>
  <si>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</si>
  <si>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</si>
  <si>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</si>
  <si>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</si>
  <si>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</si>
  <si>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</si>
  <si>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</si>
  <si>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</si>
  <si>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</si>
  <si>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</si>
  <si>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</si>
  <si>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</si>
  <si>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</si>
  <si>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</si>
  <si>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</si>
  <si>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</si>
  <si>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</si>
  <si>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</si>
  <si>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</si>
  <si>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</si>
  <si>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</si>
  <si>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</si>
  <si>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</si>
  <si>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</si>
  <si>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</si>
  <si>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</si>
  <si>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</si>
  <si>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</si>
  <si>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</si>
  <si>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</si>
  <si>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</si>
  <si>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</si>
  <si>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</si>
  <si>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</si>
  <si>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</si>
  <si>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</si>
  <si>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</si>
  <si>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</si>
  <si>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</si>
  <si>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</si>
  <si>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</si>
  <si>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</si>
  <si>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</si>
  <si>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</si>
  <si>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</si>
  <si>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</si>
  <si>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</si>
  <si>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</si>
  <si>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</si>
  <si>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</si>
  <si>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</si>
  <si>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</si>
  <si>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</si>
  <si>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</si>
  <si>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</si>
  <si>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</si>
  <si>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</si>
  <si>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</si>
  <si>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</si>
  <si>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</si>
  <si>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</si>
  <si>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</si>
  <si>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</si>
  <si>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</si>
  <si>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</si>
  <si>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</si>
  <si>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</si>
  <si>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</si>
  <si>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</si>
  <si>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</si>
  <si>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</si>
  <si>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</si>
  <si>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</si>
  <si>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</si>
  <si>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</si>
  <si>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</si>
  <si>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</si>
  <si>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</si>
  <si>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</si>
  <si>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</si>
  <si>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</si>
  <si>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</si>
  <si>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</si>
  <si>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</si>
  <si>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</si>
  <si>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</si>
  <si>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</si>
  <si>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</si>
  <si>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</si>
  <si>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</si>
  <si>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</si>
  <si>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</si>
  <si>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</si>
  <si>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</si>
  <si>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</si>
  <si>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</si>
  <si>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</si>
  <si>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</si>
  <si>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</si>
  <si>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</si>
  <si>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</si>
  <si>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</si>
  <si>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</si>
  <si>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</si>
  <si>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</si>
  <si>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</si>
  <si>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</si>
  <si>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</si>
  <si>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</si>
  <si>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</si>
  <si>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</si>
  <si>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</si>
  <si>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</si>
  <si>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</si>
  <si>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</si>
  <si>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</si>
  <si>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</si>
  <si>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</si>
  <si>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</si>
  <si>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</si>
  <si>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</si>
  <si>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</si>
  <si>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</si>
  <si>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</si>
  <si>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</si>
  <si>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</si>
  <si>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</si>
  <si>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</si>
  <si>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</si>
  <si>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</si>
  <si>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</si>
  <si>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</si>
  <si>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</si>
  <si>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</si>
  <si>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</si>
  <si>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</si>
  <si>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</si>
  <si>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</si>
  <si>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</si>
  <si>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</si>
  <si>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</si>
  <si>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</si>
  <si>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</si>
  <si>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</si>
  <si>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</si>
  <si>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</si>
  <si>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</si>
  <si>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</si>
  <si>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</si>
  <si>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</si>
  <si>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</si>
  <si>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</si>
  <si>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</si>
  <si>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</si>
  <si>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</si>
  <si>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</si>
  <si>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</si>
  <si>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</si>
  <si>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</si>
  <si>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</si>
  <si>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</si>
  <si>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</si>
  <si>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</si>
  <si>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</si>
  <si>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</si>
  <si>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</si>
  <si>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</si>
  <si>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</si>
  <si>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</si>
  <si>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</si>
  <si>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</si>
  <si>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</si>
  <si>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</si>
  <si>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</si>
  <si>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</si>
  <si>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</si>
  <si>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</si>
  <si>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</si>
  <si>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</si>
  <si>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</si>
  <si>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</si>
  <si>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</si>
  <si>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</si>
  <si>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</si>
  <si>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</si>
  <si>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</si>
  <si>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</si>
  <si>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</si>
  <si>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</si>
  <si>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</si>
  <si>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</si>
  <si>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</si>
  <si>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</si>
  <si>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</si>
  <si>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</si>
  <si>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</si>
  <si>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</si>
  <si>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</si>
  <si>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</si>
  <si>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</si>
  <si>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</si>
  <si>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</si>
  <si>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</si>
  <si>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</si>
  <si>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</si>
  <si>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</si>
  <si>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</si>
  <si>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</si>
  <si>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</si>
  <si>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</si>
  <si>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</si>
  <si>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</si>
  <si>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</si>
  <si>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</si>
  <si>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</si>
  <si>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</si>
  <si>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</si>
  <si>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</si>
  <si>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</si>
  <si>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</si>
  <si>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</si>
  <si>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</si>
  <si>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</si>
  <si>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</si>
  <si>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</si>
  <si>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</si>
  <si>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</si>
  <si>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</si>
  <si>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</si>
  <si>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</si>
  <si>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</si>
  <si>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</si>
  <si>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</si>
  <si>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</si>
  <si>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</si>
  <si>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</si>
  <si>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</si>
  <si>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</si>
  <si>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</si>
  <si>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</si>
  <si>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</si>
  <si>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</si>
  <si>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</si>
  <si>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</si>
  <si>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</si>
  <si>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</si>
  <si>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</si>
  <si>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</si>
  <si>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</si>
  <si>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</si>
  <si>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</si>
  <si>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</si>
  <si>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</si>
  <si>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</si>
  <si>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</si>
  <si>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</si>
  <si>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</si>
  <si>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</si>
  <si>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</si>
  <si>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</si>
  <si>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</si>
  <si>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</si>
  <si>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</si>
  <si>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</si>
  <si>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</si>
  <si>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</si>
  <si>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</si>
  <si>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</si>
  <si>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</si>
  <si>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</si>
  <si>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</si>
  <si>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</si>
  <si>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</si>
  <si>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</si>
  <si>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</si>
  <si>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</si>
  <si>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</si>
  <si>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</si>
  <si>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</si>
  <si>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</si>
  <si>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</si>
  <si>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</si>
  <si>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</si>
  <si>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</si>
  <si>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</si>
  <si>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</si>
  <si>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</si>
  <si>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</si>
  <si>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</si>
  <si>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</si>
  <si>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</si>
  <si>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</si>
  <si>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</si>
  <si>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</si>
  <si>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</si>
  <si>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</si>
  <si>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</si>
  <si>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</si>
  <si>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</si>
  <si>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</si>
  <si>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</si>
  <si>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</si>
  <si>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</si>
  <si>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</si>
  <si>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</si>
  <si>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</si>
  <si>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</si>
  <si>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</si>
  <si>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</si>
  <si>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</si>
  <si>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</si>
  <si>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</si>
  <si>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</si>
  <si>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</si>
  <si>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</si>
  <si>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</si>
  <si>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</si>
  <si>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</si>
  <si>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</si>
  <si>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</si>
  <si>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</si>
  <si>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</si>
  <si>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</si>
  <si>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</si>
  <si>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</si>
  <si>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</si>
  <si>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</si>
  <si>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</si>
  <si>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</si>
  <si>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</si>
  <si>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</si>
  <si>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</si>
  <si>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</si>
  <si>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</si>
  <si>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</si>
  <si>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</si>
  <si>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</si>
  <si>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</si>
  <si>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</si>
  <si>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</si>
  <si>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</si>
  <si>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</si>
  <si>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</si>
  <si>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</si>
  <si>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</si>
  <si>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</si>
  <si>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</si>
  <si>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</si>
  <si>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</si>
  <si>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</si>
  <si>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</si>
  <si>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</si>
  <si>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</si>
  <si>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</si>
  <si>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</si>
  <si>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</si>
  <si>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</si>
  <si>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</si>
  <si>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</si>
  <si>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</si>
  <si>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</si>
  <si>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</si>
  <si>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</si>
  <si>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</si>
  <si>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</si>
  <si>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</si>
  <si>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</si>
  <si>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</si>
  <si>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</si>
  <si>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</si>
  <si>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</si>
  <si>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</si>
  <si>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</si>
  <si>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</si>
  <si>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</si>
  <si>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</si>
  <si>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</si>
  <si>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</si>
  <si>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</si>
  <si>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</si>
  <si>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</si>
  <si>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</si>
  <si>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</si>
  <si>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</si>
  <si>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</si>
  <si>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</si>
  <si>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</si>
  <si>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</si>
  <si>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</si>
  <si>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</si>
  <si>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</si>
  <si>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</si>
  <si>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</si>
  <si>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</si>
  <si>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</si>
  <si>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</si>
  <si>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</si>
  <si>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</si>
  <si>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</si>
  <si>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</si>
  <si>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</si>
  <si>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</si>
  <si>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</si>
  <si>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</si>
  <si>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</si>
  <si>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</si>
  <si>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</si>
  <si>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</si>
  <si>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</si>
  <si>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</si>
  <si>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</si>
  <si>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</si>
  <si>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</si>
  <si>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</si>
  <si>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</si>
  <si>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</si>
  <si>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</si>
  <si>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</si>
  <si>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</si>
  <si>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</si>
  <si>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</si>
  <si>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</si>
  <si>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</si>
  <si>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</si>
  <si>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</si>
  <si>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</si>
  <si>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</si>
  <si>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</si>
  <si>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</si>
  <si>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</si>
  <si>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</si>
  <si>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</si>
  <si>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</si>
  <si>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</si>
  <si>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</si>
  <si>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</si>
  <si>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</si>
  <si>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</si>
  <si>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</si>
  <si>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</si>
  <si>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</si>
  <si>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</si>
  <si>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</si>
  <si>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</si>
  <si>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</si>
  <si>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</si>
  <si>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</si>
  <si>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</si>
  <si>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</si>
  <si>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</si>
  <si>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</si>
  <si>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</si>
  <si>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</si>
  <si>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</si>
  <si>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</si>
  <si>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</si>
  <si>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</si>
  <si>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</si>
  <si>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</si>
  <si>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</si>
  <si>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</si>
  <si>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</si>
  <si>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</si>
  <si>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</si>
  <si>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</si>
  <si>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</si>
  <si>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</si>
  <si>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</si>
  <si>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</si>
  <si>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</si>
  <si>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</si>
  <si>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</si>
  <si>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</si>
  <si>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</si>
  <si>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</si>
  <si>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</si>
  <si>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</si>
  <si>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</si>
  <si>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</si>
  <si>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</si>
  <si>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</si>
  <si>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</si>
  <si>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</si>
  <si>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</si>
  <si>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</si>
  <si>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</si>
  <si>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</si>
  <si>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</si>
  <si>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</si>
  <si>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</si>
  <si>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</si>
  <si>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</si>
  <si>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</si>
  <si>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</si>
  <si>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</si>
  <si>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</si>
  <si>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</si>
  <si>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</si>
  <si>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</si>
  <si>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</si>
  <si>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</si>
  <si>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</si>
  <si>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</si>
  <si>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</si>
  <si>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</si>
  <si>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</si>
  <si>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</si>
  <si>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</si>
  <si>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</si>
  <si>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</si>
  <si>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</si>
  <si>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</si>
  <si>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</si>
  <si>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</si>
  <si>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</si>
  <si>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</si>
  <si>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</si>
  <si>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</si>
  <si>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</si>
  <si>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</si>
  <si>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</si>
  <si>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</si>
  <si>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</si>
  <si>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</si>
  <si>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</si>
  <si>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</si>
  <si>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</si>
  <si>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</si>
  <si>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</si>
  <si>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</si>
  <si>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</si>
  <si>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</si>
  <si>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</si>
  <si>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</si>
  <si>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</si>
  <si>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</si>
  <si>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</si>
  <si>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</si>
  <si>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</si>
  <si>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</si>
  <si>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</si>
  <si>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</si>
  <si>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</si>
  <si>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</si>
  <si>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</si>
  <si>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</si>
  <si>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</si>
  <si>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</si>
  <si>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</si>
  <si>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</si>
  <si>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</si>
  <si>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</si>
  <si>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</si>
  <si>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</si>
  <si>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</si>
  <si>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</si>
  <si>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</si>
  <si>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</si>
  <si>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</si>
  <si>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</si>
  <si>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</si>
  <si>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</si>
  <si>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</si>
  <si>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</si>
  <si>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</si>
  <si>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</si>
  <si>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</si>
  <si>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</si>
  <si>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</si>
  <si>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</si>
  <si>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</si>
  <si>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</si>
  <si>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</si>
  <si>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</si>
  <si>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</si>
  <si>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</si>
  <si>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</si>
  <si>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</si>
  <si>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</si>
  <si>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</si>
  <si>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</si>
  <si>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</si>
  <si>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</si>
  <si>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</si>
  <si>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</si>
  <si>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</si>
  <si>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</si>
  <si>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</si>
  <si>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</si>
  <si>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</si>
  <si>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</si>
  <si>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</si>
  <si>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</si>
  <si>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</si>
  <si>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</si>
  <si>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</si>
  <si>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</si>
  <si>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</si>
  <si>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</si>
  <si>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</si>
  <si>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</si>
  <si>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</si>
  <si>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</si>
  <si>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</si>
  <si>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</si>
  <si>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</si>
  <si>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</si>
  <si>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</si>
  <si>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</si>
  <si>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</si>
  <si>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</si>
  <si>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</si>
  <si>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</si>
  <si>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</si>
  <si>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</si>
  <si>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</si>
  <si>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</si>
  <si>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</si>
  <si>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</si>
  <si>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</si>
  <si>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</si>
  <si>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</si>
  <si>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</si>
  <si>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</si>
  <si>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</si>
  <si>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</si>
  <si>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</si>
  <si>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</si>
  <si>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</si>
  <si>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</si>
  <si>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</si>
  <si>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</si>
  <si>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</si>
  <si>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</si>
  <si>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</si>
  <si>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</si>
  <si>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</si>
  <si>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</si>
  <si>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</si>
  <si>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</si>
  <si>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</si>
  <si>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</si>
  <si>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</si>
  <si>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</si>
  <si>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</si>
  <si>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</si>
  <si>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</si>
  <si>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</si>
  <si>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</si>
  <si>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</si>
  <si>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</si>
  <si>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</si>
  <si>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</si>
  <si>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</si>
  <si>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</si>
  <si>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</si>
  <si>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</si>
  <si>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</si>
  <si>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</si>
  <si>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</si>
  <si>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</si>
  <si>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</si>
  <si>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</si>
  <si>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</si>
  <si>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</si>
  <si>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</si>
  <si>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</si>
  <si>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</si>
  <si>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</si>
  <si>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</si>
  <si>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</si>
  <si>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</si>
  <si>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</si>
  <si>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</si>
  <si>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</si>
  <si>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</si>
  <si>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</si>
  <si>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</si>
  <si>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</si>
  <si>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</si>
  <si>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</si>
  <si>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</si>
  <si>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</si>
  <si>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</si>
  <si>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</si>
  <si>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</si>
  <si>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</si>
  <si>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</si>
  <si>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</si>
  <si>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</si>
  <si>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</si>
  <si>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</si>
  <si>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</si>
  <si>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</si>
  <si>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</si>
  <si>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</si>
  <si>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</si>
  <si>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</si>
  <si>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</si>
  <si>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</si>
  <si>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</si>
  <si>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</si>
  <si>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</si>
  <si>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</si>
  <si>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</si>
  <si>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</si>
  <si>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</si>
  <si>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</si>
  <si>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</si>
  <si>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</si>
  <si>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</si>
  <si>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</si>
  <si>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</si>
  <si>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</si>
  <si>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</si>
  <si>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</si>
  <si>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</si>
  <si>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</si>
  <si>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</si>
  <si>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</si>
  <si>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</si>
  <si>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</si>
  <si>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</si>
  <si>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</si>
  <si>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</si>
  <si>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</si>
  <si>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</si>
  <si>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</si>
  <si>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</si>
  <si>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</si>
  <si>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</si>
  <si>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</si>
  <si>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</si>
  <si>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</si>
  <si>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</si>
  <si>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</si>
  <si>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</si>
  <si>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</si>
  <si>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</si>
  <si>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</si>
  <si>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</si>
  <si>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</si>
  <si>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</si>
  <si>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</si>
  <si>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</si>
  <si>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</si>
  <si>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</si>
  <si>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</si>
  <si>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</si>
  <si>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</si>
  <si>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</si>
  <si>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</si>
  <si>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</si>
  <si>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</si>
  <si>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</si>
  <si>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</si>
  <si>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</si>
  <si>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</si>
  <si>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</si>
  <si>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</si>
  <si>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</si>
  <si>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</si>
  <si>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</si>
  <si>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</si>
  <si>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</si>
  <si>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</si>
  <si>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</si>
  <si>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</si>
  <si>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</si>
  <si>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</si>
  <si>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</si>
  <si>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</si>
  <si>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</si>
  <si>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</si>
  <si>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</si>
  <si>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</si>
  <si>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</si>
  <si>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</si>
  <si>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</si>
  <si>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</si>
  <si>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</si>
  <si>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</si>
  <si>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</si>
  <si>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</si>
  <si>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</si>
  <si>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</si>
  <si>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</si>
  <si>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</si>
  <si>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</si>
  <si>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</si>
  <si>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</si>
  <si>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</si>
  <si>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</si>
  <si>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</si>
  <si>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</si>
  <si>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</si>
  <si>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</si>
  <si>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</si>
  <si>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</si>
  <si>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</si>
  <si>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</si>
  <si>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</si>
  <si>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</si>
  <si>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</si>
  <si>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</si>
  <si>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</si>
  <si>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</si>
  <si>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</si>
  <si>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</si>
  <si>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</si>
  <si>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</si>
  <si>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</si>
  <si>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</si>
  <si>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</si>
  <si>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</si>
  <si>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</si>
  <si>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</si>
  <si>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</si>
  <si>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</si>
  <si>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</si>
  <si>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</si>
  <si>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</si>
  <si>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</si>
  <si>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</si>
  <si>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</si>
  <si>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</si>
  <si>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</si>
  <si>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</si>
  <si>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</si>
  <si>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</si>
  <si>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</si>
  <si>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</si>
  <si>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</si>
  <si>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</si>
  <si>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</si>
  <si>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</si>
  <si>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</si>
  <si>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</si>
  <si>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</si>
  <si>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</si>
  <si>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</si>
  <si>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</si>
  <si>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</si>
  <si>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</si>
  <si>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</si>
  <si>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</si>
  <si>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</si>
  <si>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</si>
  <si>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</si>
  <si>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</si>
  <si>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</si>
  <si>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</si>
  <si>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</si>
  <si>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</si>
  <si>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</si>
  <si>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</si>
  <si>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</si>
  <si>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</si>
  <si>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</si>
  <si>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</si>
  <si>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</si>
  <si>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</si>
  <si>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</si>
  <si>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</si>
  <si>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</si>
  <si>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</si>
  <si>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</si>
  <si>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</si>
  <si>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</si>
  <si>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</si>
  <si>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</si>
  <si>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</si>
  <si>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</si>
  <si>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</si>
  <si>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</si>
  <si>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</si>
  <si>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</si>
  <si>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</si>
  <si>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</si>
  <si>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</si>
  <si>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</si>
  <si>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</si>
  <si>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</si>
  <si>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</si>
  <si>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</si>
  <si>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</si>
  <si>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</si>
  <si>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</si>
  <si>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</si>
  <si>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</si>
  <si>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</si>
  <si>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</si>
  <si>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</si>
  <si>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</si>
  <si>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</si>
  <si>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</si>
  <si>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</si>
  <si>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</si>
  <si>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</si>
  <si>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</si>
  <si>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</si>
  <si>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</si>
  <si>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</si>
  <si>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</si>
  <si>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</si>
  <si>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</si>
  <si>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</si>
  <si>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</si>
  <si>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</si>
  <si>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</si>
  <si>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</si>
  <si>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</si>
  <si>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</si>
  <si>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</si>
  <si>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</si>
  <si>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</si>
  <si>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</si>
  <si>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</si>
  <si>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</si>
  <si>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</si>
  <si>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</si>
  <si>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</si>
  <si>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</si>
  <si>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</si>
  <si>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</si>
  <si>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</si>
  <si>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</si>
  <si>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</si>
  <si>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</si>
  <si>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</si>
  <si>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</si>
  <si>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</si>
  <si>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</si>
  <si>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</si>
  <si>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</si>
  <si>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</si>
  <si>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</si>
  <si>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</si>
  <si>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</si>
  <si>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</si>
  <si>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</si>
  <si>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</si>
  <si>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</si>
  <si>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</si>
  <si>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</si>
  <si>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</si>
  <si>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</si>
  <si>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</si>
  <si>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</si>
  <si>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</si>
  <si>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</si>
  <si>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</si>
  <si>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</si>
  <si>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</si>
  <si>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</si>
  <si>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</si>
  <si>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</si>
  <si>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</si>
  <si>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</si>
  <si>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</si>
  <si>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</si>
  <si>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</si>
  <si>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</si>
  <si>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</si>
  <si>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</si>
  <si>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</si>
  <si>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</si>
  <si>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</si>
  <si>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</si>
  <si>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</si>
  <si>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</si>
  <si>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</si>
  <si>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</si>
  <si>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</si>
  <si>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</si>
  <si>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</si>
  <si>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</si>
  <si>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</si>
  <si>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</si>
  <si>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</si>
  <si>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</si>
  <si>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</si>
  <si>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</si>
  <si>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</si>
  <si>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</si>
  <si>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</si>
  <si>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</si>
  <si>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</si>
  <si>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</si>
  <si>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</si>
  <si>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</si>
  <si>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</si>
  <si>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</si>
  <si>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</si>
  <si>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</si>
  <si>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</si>
  <si>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</si>
  <si>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</si>
  <si>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</si>
  <si>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</si>
  <si>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</si>
  <si>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</si>
  <si>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</si>
  <si>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</si>
  <si>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</si>
  <si>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</si>
  <si>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</si>
  <si>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</si>
  <si>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</si>
  <si>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</si>
  <si>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</si>
  <si>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</si>
  <si>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</si>
  <si>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</si>
  <si>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</si>
  <si>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</si>
  <si>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</si>
  <si>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</si>
  <si>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</si>
  <si>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</si>
  <si>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</si>
  <si>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</si>
  <si>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</si>
  <si>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</si>
  <si>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</si>
  <si>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</si>
  <si>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</si>
  <si>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</si>
  <si>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</si>
  <si>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</si>
  <si>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</si>
  <si>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</si>
  <si>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</si>
  <si>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</si>
  <si>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</si>
  <si>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</si>
  <si>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</si>
  <si>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</si>
  <si>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</si>
  <si>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</si>
  <si>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</si>
  <si>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</si>
  <si>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</si>
  <si>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</si>
  <si>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</si>
  <si>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</si>
  <si>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</si>
  <si>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</si>
  <si>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</si>
  <si>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</si>
  <si>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</si>
  <si>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</si>
  <si>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</si>
  <si>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</si>
  <si>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</si>
  <si>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</si>
  <si>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</si>
  <si>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</si>
  <si>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</si>
  <si>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</si>
  <si>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</si>
  <si>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</si>
  <si>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</si>
  <si>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</si>
  <si>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</si>
  <si>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</si>
  <si>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</si>
  <si>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</si>
  <si>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</si>
  <si>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</si>
  <si>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</si>
  <si>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</si>
  <si>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</si>
  <si>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</si>
  <si>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</si>
  <si>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</si>
  <si>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</si>
  <si>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</si>
  <si>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</si>
  <si>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</si>
  <si>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</si>
  <si>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</si>
  <si>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</si>
  <si>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</si>
  <si>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</si>
  <si>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</si>
  <si>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</si>
  <si>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</si>
  <si>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</si>
  <si>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</si>
  <si>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</si>
  <si>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</si>
  <si>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</si>
  <si>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</si>
  <si>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</si>
  <si>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</si>
  <si>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</si>
  <si>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</si>
  <si>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</si>
  <si>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</si>
  <si>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</si>
  <si>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</si>
  <si>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</si>
  <si>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</si>
  <si>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</si>
  <si>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</si>
  <si>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</si>
  <si>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</si>
  <si>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</si>
  <si>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</si>
  <si>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</si>
  <si>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</si>
  <si>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</si>
  <si>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</si>
  <si>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</si>
  <si>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</si>
  <si>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</si>
  <si>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</si>
  <si>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</si>
  <si>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</si>
  <si>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</si>
  <si>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</si>
  <si>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</si>
  <si>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</si>
  <si>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</si>
  <si>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</si>
  <si>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</si>
  <si>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</si>
  <si>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</si>
  <si>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</si>
  <si>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</si>
  <si>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</si>
  <si>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</si>
  <si>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</si>
  <si>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</si>
  <si>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</si>
  <si>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</si>
  <si>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</si>
  <si>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</si>
  <si>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</si>
  <si>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</si>
  <si>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</si>
  <si>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</si>
  <si>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</si>
  <si>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</si>
  <si>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</si>
  <si>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</si>
  <si>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</si>
  <si>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</si>
  <si>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</si>
  <si>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</si>
  <si>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</si>
  <si>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</si>
  <si>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</si>
  <si>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</si>
  <si>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</si>
  <si>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</si>
  <si>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</si>
  <si>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</si>
  <si>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</si>
  <si>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</si>
  <si>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</si>
  <si>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</si>
  <si>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</si>
  <si>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</si>
  <si>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</si>
  <si>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</si>
  <si>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</si>
  <si>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</si>
  <si>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</si>
  <si>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</si>
  <si>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</si>
  <si>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</si>
  <si>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</si>
  <si>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</si>
  <si>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</si>
  <si>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</si>
  <si>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</si>
  <si>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</si>
  <si>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</si>
  <si>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</si>
  <si>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</si>
  <si>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</si>
  <si>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</si>
  <si>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</si>
  <si>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</si>
  <si>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</si>
  <si>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</si>
  <si>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</si>
  <si>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</si>
  <si>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</si>
  <si>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</si>
  <si>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</si>
  <si>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</si>
  <si>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</si>
  <si>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</si>
  <si>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</si>
  <si>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</si>
  <si>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</si>
  <si>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</si>
  <si>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</si>
  <si>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</si>
  <si>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</si>
  <si>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</si>
  <si>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</si>
  <si>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</si>
  <si>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</si>
  <si>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</si>
  <si>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</si>
  <si>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</si>
  <si>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</si>
  <si>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</si>
  <si>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</si>
  <si>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</si>
  <si>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</si>
  <si>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</si>
  <si>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</si>
  <si>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</si>
  <si>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</si>
  <si>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</si>
  <si>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</si>
  <si>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</si>
  <si>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</si>
  <si>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</si>
  <si>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</si>
  <si>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</si>
  <si>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</si>
  <si>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</si>
  <si>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</si>
  <si>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</si>
  <si>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</si>
  <si>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</si>
  <si>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</si>
  <si>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</si>
  <si>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</si>
  <si>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</si>
  <si>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</si>
  <si>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</si>
  <si>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</si>
  <si>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</si>
  <si>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</si>
  <si>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</si>
  <si>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</si>
  <si>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</si>
  <si>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</si>
  <si>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</si>
  <si>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</si>
  <si>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</si>
  <si>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</si>
  <si>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</si>
  <si>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</si>
  <si>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</si>
  <si>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</si>
  <si>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</si>
  <si>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</si>
  <si>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</si>
  <si>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</si>
  <si>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</si>
  <si>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</si>
  <si>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</si>
  <si>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</si>
  <si>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</si>
  <si>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</si>
  <si>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</si>
  <si>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</si>
  <si>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</si>
  <si>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</si>
  <si>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</si>
  <si>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</si>
  <si>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</si>
  <si>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</si>
  <si>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</si>
  <si>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</si>
  <si>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</si>
  <si>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</si>
  <si>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</si>
  <si>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</si>
  <si>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</si>
  <si>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</si>
  <si>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</si>
  <si>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</si>
  <si>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</si>
  <si>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</si>
  <si>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</si>
  <si>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</si>
  <si>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</si>
  <si>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</si>
  <si>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</si>
  <si>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</si>
  <si>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</si>
  <si>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</si>
  <si>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</si>
  <si>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</si>
  <si>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</si>
  <si>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</si>
  <si>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</si>
  <si>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</si>
  <si>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</si>
  <si>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</si>
  <si>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</si>
  <si>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</si>
  <si>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</si>
  <si>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</si>
  <si>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</si>
  <si>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</si>
  <si>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</si>
  <si>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</si>
  <si>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</si>
  <si>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</si>
  <si>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</si>
  <si>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</si>
  <si>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</si>
  <si>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</si>
  <si>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</si>
  <si>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</si>
  <si>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</si>
  <si>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</si>
  <si>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</si>
  <si>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</si>
  <si>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</si>
  <si>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</si>
  <si>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</si>
  <si>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</si>
  <si>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</si>
  <si>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</si>
  <si>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</si>
  <si>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</si>
  <si>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</si>
  <si>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</si>
  <si>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</si>
  <si>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</si>
  <si>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</si>
  <si>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</si>
  <si>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</si>
  <si>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</si>
  <si>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</si>
  <si>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</si>
  <si>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</si>
  <si>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</si>
  <si>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</si>
  <si>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</si>
  <si>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</si>
  <si>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</si>
  <si>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</si>
  <si>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</si>
  <si>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</si>
  <si>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</si>
  <si>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</si>
  <si>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</si>
  <si>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</si>
  <si>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</si>
  <si>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</si>
  <si>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</si>
  <si>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</si>
  <si>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</si>
  <si>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</si>
  <si>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</si>
  <si>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</si>
  <si>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</si>
  <si>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</si>
  <si>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</si>
  <si>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</si>
  <si>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</si>
  <si>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</si>
  <si>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</si>
  <si>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</si>
  <si>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</si>
  <si>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</si>
  <si>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</si>
  <si>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</si>
  <si>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</si>
  <si>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</si>
  <si>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</si>
  <si>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</si>
  <si>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</si>
  <si>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</si>
  <si>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</si>
  <si>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</si>
  <si>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</si>
  <si>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</si>
  <si>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</si>
  <si>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</si>
  <si>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</si>
  <si>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</si>
  <si>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</si>
  <si>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</si>
  <si>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</si>
  <si>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</si>
  <si>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</si>
  <si>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</si>
  <si>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</si>
  <si>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</si>
  <si>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</si>
  <si>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</si>
  <si>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</si>
  <si>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</si>
  <si>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</si>
  <si>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</si>
  <si>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</si>
  <si>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</si>
  <si>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</si>
  <si>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</si>
  <si>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</si>
  <si>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</si>
  <si>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</si>
  <si>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</si>
  <si>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</si>
  <si>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</si>
  <si>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</si>
  <si>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</si>
  <si>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</si>
  <si>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</si>
  <si>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</si>
  <si>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</si>
  <si>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</si>
  <si>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</si>
  <si>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</si>
  <si>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</si>
  <si>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</si>
  <si>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</si>
  <si>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</si>
  <si>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</si>
  <si>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</si>
  <si>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</si>
  <si>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</si>
  <si>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</si>
  <si>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</si>
  <si>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</si>
  <si>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</si>
  <si>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</si>
  <si>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</si>
  <si>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</si>
  <si>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</si>
  <si>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</si>
  <si>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</si>
  <si>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</si>
  <si>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</si>
  <si>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</si>
  <si>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</si>
  <si>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</si>
  <si>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</si>
  <si>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</si>
  <si>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</si>
  <si>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</si>
  <si>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</si>
  <si>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</si>
  <si>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</si>
  <si>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</si>
  <si>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</si>
  <si>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</si>
  <si>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</si>
  <si>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</si>
  <si>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</si>
  <si>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</si>
  <si>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</si>
  <si>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</si>
  <si>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</si>
  <si>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</si>
  <si>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</si>
  <si>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</si>
  <si>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</si>
  <si>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</si>
  <si>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</si>
  <si>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</si>
  <si>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</si>
  <si>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</si>
  <si>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</si>
  <si>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</si>
  <si>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</si>
  <si>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</si>
  <si>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</si>
  <si>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</si>
  <si>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</si>
  <si>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</si>
  <si>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</si>
  <si>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</si>
  <si>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</si>
  <si>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</si>
  <si>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</si>
  <si>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</si>
  <si>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</si>
  <si>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</si>
  <si>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</si>
  <si>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</si>
  <si>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</si>
  <si>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</si>
  <si>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</si>
  <si>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</si>
  <si>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</si>
  <si>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</si>
  <si>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</si>
  <si>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</si>
  <si>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</si>
  <si>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</si>
  <si>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</si>
  <si>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</si>
  <si>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</si>
  <si>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</si>
  <si>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</si>
  <si>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</si>
  <si>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</si>
  <si>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</si>
  <si>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</si>
  <si>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</si>
  <si>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</si>
  <si>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</si>
  <si>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</si>
  <si>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</si>
  <si>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</si>
  <si>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</si>
  <si>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</si>
  <si>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</si>
  <si>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</si>
  <si>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</si>
  <si>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</si>
  <si>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</si>
  <si>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</si>
  <si>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</si>
  <si>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</si>
  <si>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</si>
  <si>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</si>
  <si>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</si>
  <si>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</si>
  <si>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</si>
  <si>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</si>
  <si>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</si>
  <si>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</si>
  <si>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</si>
  <si>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</si>
  <si>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</si>
  <si>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</si>
  <si>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</si>
  <si>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</si>
  <si>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</si>
  <si>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</si>
  <si>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</si>
  <si>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</si>
  <si>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</si>
  <si>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</si>
  <si>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</si>
  <si>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</si>
  <si>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</si>
  <si>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</si>
  <si>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</si>
  <si>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</si>
  <si>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</si>
  <si>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</si>
  <si>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</si>
  <si>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</si>
  <si>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</si>
  <si>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</si>
  <si>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</si>
  <si>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</si>
  <si>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</si>
  <si>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</si>
  <si>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</si>
  <si>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</si>
  <si>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</si>
  <si>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</si>
  <si>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</si>
  <si>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</si>
  <si>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</si>
  <si>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</si>
  <si>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</si>
  <si>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</si>
  <si>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</si>
  <si>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</si>
  <si>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</si>
  <si>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</si>
  <si>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</si>
  <si>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</si>
  <si>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</si>
  <si>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</si>
  <si>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</si>
  <si>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</si>
  <si>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</si>
  <si>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</si>
  <si>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</si>
  <si>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</si>
  <si>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</si>
  <si>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</si>
  <si>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</si>
  <si>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</si>
  <si>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</si>
  <si>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</si>
  <si>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</si>
  <si>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</si>
  <si>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</si>
  <si>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</si>
  <si>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</si>
  <si>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</si>
  <si>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</si>
  <si>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</si>
  <si>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</si>
  <si>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</si>
  <si>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</si>
  <si>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</si>
  <si>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</si>
  <si>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</si>
  <si>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</si>
  <si>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</si>
  <si>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</si>
  <si>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</si>
  <si>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</si>
  <si>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</si>
  <si>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</si>
  <si>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</si>
  <si>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</si>
  <si>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</si>
  <si>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</si>
  <si>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</si>
  <si>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</si>
  <si>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</si>
  <si>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</si>
  <si>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</si>
  <si>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</si>
  <si>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</si>
  <si>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</si>
  <si>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</si>
  <si>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</si>
  <si>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</si>
  <si>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</si>
  <si>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</si>
  <si>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</si>
  <si>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</si>
  <si>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</si>
  <si>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</si>
  <si>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</si>
  <si>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</si>
  <si>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</si>
  <si>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</si>
  <si>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</si>
  <si>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</si>
  <si>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</si>
  <si>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</si>
  <si>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</si>
  <si>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</si>
  <si>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</si>
  <si>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</si>
  <si>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</si>
  <si>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</si>
  <si>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</si>
  <si>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</si>
  <si>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</si>
  <si>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</si>
  <si>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</si>
  <si>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</si>
  <si>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</si>
  <si>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</si>
  <si>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</si>
  <si>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</si>
  <si>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</si>
  <si>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</si>
  <si>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</si>
  <si>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</si>
  <si>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</si>
  <si>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</si>
  <si>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</si>
  <si>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</si>
  <si>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</si>
  <si>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</si>
  <si>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</si>
  <si>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</si>
  <si>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</si>
  <si>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</si>
  <si>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</si>
  <si>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</si>
  <si>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</si>
  <si>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</si>
  <si>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</si>
  <si>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</si>
  <si>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</si>
  <si>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</si>
  <si>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</si>
  <si>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</si>
  <si>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</si>
  <si>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</si>
  <si>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</si>
  <si>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</si>
  <si>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</si>
  <si>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</si>
  <si>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</si>
  <si>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</si>
  <si>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</si>
  <si>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</si>
  <si>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</si>
  <si>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</si>
  <si>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</si>
  <si>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</si>
  <si>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</si>
  <si>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</si>
  <si>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</si>
  <si>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</si>
  <si>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</si>
  <si>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</si>
  <si>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</si>
  <si>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</si>
  <si>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</si>
  <si>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</si>
  <si>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</si>
  <si>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</si>
  <si>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</si>
  <si>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</si>
  <si>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</si>
  <si>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</si>
  <si>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</si>
  <si>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</si>
  <si>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</si>
  <si>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</si>
  <si>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</si>
  <si>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</si>
  <si>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</si>
  <si>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</si>
  <si>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</si>
  <si>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</si>
  <si>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</si>
  <si>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</si>
  <si>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</si>
  <si>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</si>
  <si>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</si>
  <si>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</si>
  <si>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</si>
  <si>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</si>
  <si>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</si>
  <si>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</si>
  <si>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</si>
  <si>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</si>
  <si>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</si>
  <si>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</si>
  <si>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</si>
  <si>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</si>
  <si>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</si>
  <si>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</si>
  <si>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</si>
  <si>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</si>
  <si>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</si>
  <si>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</si>
  <si>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</si>
  <si>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</si>
  <si>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</si>
  <si>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</si>
  <si>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</si>
  <si>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</si>
  <si>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</si>
  <si>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</si>
  <si>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</si>
  <si>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</si>
  <si>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</si>
  <si>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</si>
  <si>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</si>
  <si>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</si>
  <si>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</si>
  <si>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</si>
  <si>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</si>
  <si>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</si>
  <si>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</si>
  <si>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</si>
  <si>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</si>
  <si>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</si>
  <si>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</si>
  <si>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</si>
  <si>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</si>
  <si>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</si>
  <si>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</si>
  <si>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</si>
  <si>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</si>
  <si>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</si>
  <si>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</si>
  <si>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</si>
  <si>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</si>
  <si>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</si>
  <si>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</si>
  <si>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</si>
  <si>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</si>
  <si>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</si>
  <si>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</si>
  <si>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</si>
  <si>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</si>
  <si>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</si>
  <si>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</si>
  <si>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</si>
  <si>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</si>
  <si>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</si>
  <si>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</si>
  <si>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</si>
  <si>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</si>
  <si>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</si>
  <si>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</si>
  <si>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</si>
  <si>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</si>
  <si>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</si>
  <si>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</si>
  <si>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</si>
  <si>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</si>
  <si>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</si>
  <si>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</si>
  <si>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</si>
  <si>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</si>
  <si>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</si>
  <si>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</si>
  <si>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</si>
  <si>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</si>
  <si>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</si>
  <si>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</si>
  <si>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</si>
  <si>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</si>
  <si>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</si>
  <si>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</si>
  <si>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</si>
  <si>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</si>
  <si>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</si>
  <si>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</si>
  <si>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</si>
  <si>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</si>
  <si>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</si>
  <si>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</si>
  <si>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</si>
  <si>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</si>
  <si>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</si>
  <si>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</si>
  <si>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</si>
  <si>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</si>
  <si>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</si>
  <si>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</si>
  <si>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</si>
  <si>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</si>
  <si>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</si>
  <si>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</si>
  <si>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</si>
  <si>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</si>
  <si>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</si>
  <si>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</si>
  <si>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</si>
  <si>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</si>
  <si>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</si>
  <si>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</si>
  <si>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</si>
  <si>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</si>
  <si>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</si>
  <si>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</si>
  <si>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</si>
  <si>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</si>
  <si>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</si>
  <si>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</si>
  <si>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</si>
  <si>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</si>
  <si>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</si>
  <si>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</si>
  <si>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</si>
  <si>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</si>
  <si>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</si>
  <si>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</si>
  <si>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</si>
  <si>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</si>
  <si>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</si>
  <si>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</si>
  <si>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</si>
  <si>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</si>
  <si>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</si>
  <si>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</si>
  <si>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</si>
  <si>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</si>
  <si>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</si>
  <si>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</si>
  <si>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</si>
  <si>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</si>
  <si>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</si>
  <si>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</si>
  <si>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</si>
  <si>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</si>
  <si>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</si>
  <si>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</si>
  <si>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</si>
  <si>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</si>
  <si>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</si>
  <si>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</si>
  <si>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</si>
  <si>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</si>
  <si>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</si>
  <si>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</si>
  <si>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</si>
  <si>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</si>
  <si>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</si>
  <si>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</si>
  <si>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</si>
  <si>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</si>
  <si>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</si>
  <si>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</si>
  <si>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</si>
  <si>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</si>
  <si>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</si>
  <si>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</si>
  <si>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</si>
  <si>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</si>
  <si>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</si>
  <si>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</si>
  <si>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</si>
  <si>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</si>
  <si>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</si>
  <si>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</si>
  <si>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</si>
  <si>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</si>
  <si>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</si>
  <si>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</si>
  <si>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</si>
  <si>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</si>
  <si>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</si>
  <si>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</si>
  <si>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</si>
  <si>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</si>
  <si>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</si>
  <si>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</si>
  <si>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</si>
  <si>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</si>
  <si>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</si>
  <si>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</si>
  <si>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</si>
  <si>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</si>
  <si>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</si>
  <si>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</si>
  <si>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</si>
  <si>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</si>
  <si>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</si>
  <si>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</si>
  <si>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</si>
  <si>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</si>
  <si>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</si>
  <si>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</si>
  <si>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</si>
  <si>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</si>
  <si>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</si>
  <si>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</si>
  <si>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</si>
  <si>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</si>
  <si>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</si>
  <si>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</si>
  <si>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</si>
  <si>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</si>
  <si>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</si>
  <si>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</si>
  <si>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</si>
  <si>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</si>
  <si>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</si>
  <si>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</si>
  <si>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</si>
  <si>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</si>
  <si>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</si>
  <si>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</si>
  <si>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</si>
  <si>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</si>
  <si>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</si>
  <si>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</si>
  <si>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</si>
  <si>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</si>
  <si>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</si>
  <si>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</si>
  <si>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</si>
  <si>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</si>
  <si>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</si>
  <si>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</si>
  <si>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</si>
  <si>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</si>
  <si>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</si>
  <si>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</si>
  <si>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</si>
  <si>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</si>
  <si>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</si>
  <si>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</si>
  <si>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</si>
  <si>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</si>
  <si>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</si>
  <si>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</si>
  <si>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</si>
  <si>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</si>
  <si>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</si>
  <si>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</si>
  <si>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</si>
  <si>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</si>
  <si>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</si>
  <si>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</si>
  <si>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</si>
  <si>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</si>
  <si>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</si>
  <si>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</si>
  <si>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</si>
  <si>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</si>
  <si>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</si>
  <si>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</si>
  <si>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</si>
  <si>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</si>
  <si>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</si>
  <si>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</si>
  <si>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</si>
  <si>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</si>
  <si>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</si>
  <si>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</si>
  <si>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</si>
  <si>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</si>
  <si>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</si>
  <si>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</si>
  <si>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</si>
  <si>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</si>
  <si>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</si>
  <si>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</si>
  <si>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</si>
  <si>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</si>
  <si>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</si>
  <si>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</si>
  <si>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</si>
  <si>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</si>
  <si>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</si>
  <si>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</si>
  <si>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</si>
  <si>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</si>
  <si>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</si>
  <si>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</si>
  <si>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</si>
  <si>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</si>
  <si>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</si>
  <si>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</si>
  <si>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</si>
  <si>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</si>
  <si>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</si>
  <si>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</si>
  <si>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</si>
  <si>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</si>
  <si>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</si>
  <si>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</si>
  <si>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</si>
  <si>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</si>
  <si>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</si>
  <si>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</si>
  <si>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</si>
  <si>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</si>
  <si>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</si>
  <si>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</si>
  <si>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</si>
  <si>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</si>
  <si>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</si>
  <si>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</si>
  <si>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</si>
  <si>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</si>
  <si>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</si>
  <si>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</si>
  <si>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</si>
  <si>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</si>
  <si>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</si>
  <si>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</si>
  <si>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</si>
  <si>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</si>
  <si>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</si>
  <si>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</si>
  <si>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</si>
  <si>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</si>
  <si>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</si>
  <si>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</si>
  <si>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</si>
  <si>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</si>
  <si>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</si>
  <si>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</si>
  <si>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</si>
  <si>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</si>
  <si>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</si>
  <si>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</si>
  <si>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</si>
  <si>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</si>
  <si>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</si>
  <si>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</si>
  <si>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</si>
  <si>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</si>
  <si>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</si>
  <si>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</si>
  <si>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</si>
  <si>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</si>
  <si>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</si>
  <si>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</si>
  <si>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</si>
  <si>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</si>
  <si>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</si>
  <si>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</si>
  <si>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</si>
  <si>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</si>
  <si>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</si>
  <si>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</si>
  <si>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</si>
  <si>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</si>
  <si>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</si>
  <si>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</si>
  <si>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</si>
  <si>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</si>
  <si>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</si>
  <si>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</si>
  <si>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</si>
  <si>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</si>
  <si>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</si>
  <si>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</si>
  <si>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</si>
  <si>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</si>
  <si>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</si>
  <si>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</si>
  <si>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</si>
  <si>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</si>
  <si>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</si>
  <si>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</si>
  <si>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</si>
  <si>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</si>
  <si>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</si>
  <si>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</si>
  <si>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</si>
  <si>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</si>
  <si>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</si>
  <si>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</si>
  <si>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</si>
  <si>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</si>
  <si>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</si>
  <si>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</si>
  <si>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</si>
  <si>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</si>
  <si>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</si>
  <si>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</si>
  <si>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</si>
  <si>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</si>
  <si>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</si>
  <si>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</si>
  <si>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</si>
  <si>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</si>
  <si>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</si>
  <si>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</si>
  <si>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</si>
  <si>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</si>
  <si>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</si>
  <si>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</si>
  <si>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</si>
  <si>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</si>
  <si>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</si>
  <si>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</si>
  <si>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</si>
  <si>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</si>
  <si>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</si>
  <si>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</si>
  <si>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</si>
  <si>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</si>
  <si>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</si>
  <si>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</si>
  <si>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</si>
  <si>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</si>
  <si>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</si>
  <si>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</si>
  <si>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</si>
  <si>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</si>
  <si>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</si>
  <si>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</si>
  <si>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</si>
  <si>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</si>
  <si>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</si>
  <si>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</si>
  <si>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</si>
  <si>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</si>
  <si>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</si>
  <si>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</si>
  <si>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</si>
  <si>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</si>
  <si>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</si>
  <si>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</si>
  <si>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</si>
  <si>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</si>
  <si>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</si>
  <si>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</si>
  <si>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</si>
  <si>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</si>
  <si>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</si>
  <si>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</si>
  <si>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</si>
  <si>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</si>
  <si>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</si>
  <si>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</si>
  <si>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</si>
  <si>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</si>
  <si>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</si>
  <si>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</si>
  <si>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</si>
  <si>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</si>
  <si>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</si>
  <si>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</si>
  <si>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</si>
  <si>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</si>
  <si>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</si>
  <si>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</si>
  <si>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</si>
  <si>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</si>
  <si>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</si>
  <si>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</si>
  <si>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</si>
  <si>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</si>
  <si>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</si>
  <si>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</si>
  <si>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</si>
  <si>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</si>
  <si>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</si>
  <si>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</si>
  <si>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</si>
  <si>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</si>
  <si>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</si>
  <si>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</si>
  <si>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</si>
  <si>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</si>
  <si>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</si>
  <si>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</si>
  <si>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</si>
  <si>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</si>
  <si>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</si>
  <si>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</si>
  <si>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</si>
  <si>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</si>
  <si>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</si>
  <si>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</si>
  <si>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</si>
  <si>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</si>
  <si>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</si>
  <si>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</si>
  <si>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</si>
  <si>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</si>
  <si>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</si>
  <si>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</si>
  <si>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</si>
  <si>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</si>
  <si>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</si>
  <si>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</si>
  <si>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</si>
  <si>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</si>
  <si>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</si>
  <si>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</si>
  <si>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</si>
  <si>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</si>
  <si>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</si>
  <si>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</si>
  <si>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</si>
  <si>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</si>
  <si>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</si>
  <si>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</si>
  <si>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</si>
  <si>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</si>
  <si>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</si>
  <si>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</si>
  <si>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</si>
  <si>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</si>
  <si>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</si>
  <si>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</si>
  <si>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</si>
  <si>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</si>
  <si>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</si>
  <si>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</si>
  <si>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</si>
  <si>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</si>
  <si>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</si>
  <si>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</si>
  <si>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</si>
  <si>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</si>
  <si>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</si>
  <si>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</si>
  <si>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</si>
  <si>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</si>
  <si>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</si>
  <si>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</si>
  <si>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</si>
  <si>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</si>
  <si>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</si>
  <si>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</si>
  <si>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</si>
  <si>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</si>
  <si>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</si>
  <si>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</si>
  <si>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</si>
  <si>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</si>
  <si>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</si>
  <si>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</si>
  <si>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</si>
  <si>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</si>
  <si>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</si>
  <si>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</si>
  <si>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</si>
  <si>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</si>
  <si>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</si>
  <si>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</si>
  <si>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</si>
  <si>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</si>
  <si>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</si>
  <si>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</si>
  <si>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</si>
  <si>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</si>
  <si>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</si>
  <si>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</si>
  <si>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</si>
  <si>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</si>
  <si>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</si>
  <si>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</si>
  <si>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</si>
  <si>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</si>
  <si>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</si>
  <si>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</si>
  <si>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</si>
  <si>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</si>
  <si>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</si>
  <si>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</si>
  <si>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</si>
  <si>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</si>
  <si>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</si>
  <si>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</si>
  <si>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</si>
  <si>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</si>
  <si>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</si>
  <si>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</si>
  <si>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</si>
  <si>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</si>
  <si>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</si>
  <si>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</si>
  <si>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</si>
  <si>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</si>
  <si>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</si>
  <si>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</si>
  <si>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</si>
  <si>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</si>
  <si>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</si>
  <si>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</si>
  <si>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</si>
  <si>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</si>
  <si>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</si>
  <si>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</si>
  <si>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</si>
  <si>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</si>
  <si>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</si>
  <si>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</si>
  <si>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</si>
  <si>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</si>
  <si>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</si>
  <si>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</si>
  <si>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</si>
  <si>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</si>
  <si>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</si>
  <si>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</si>
  <si>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</si>
  <si>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</si>
  <si>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</si>
  <si>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</si>
  <si>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</si>
  <si>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</si>
  <si>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</si>
  <si>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</si>
  <si>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</si>
  <si>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</si>
  <si>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</si>
  <si>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</si>
  <si>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</si>
  <si>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</si>
  <si>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</si>
  <si>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</si>
  <si>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</si>
  <si>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</si>
  <si>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</si>
  <si>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</si>
  <si>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</si>
  <si>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</si>
  <si>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</si>
  <si>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</si>
  <si>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</si>
  <si>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</si>
  <si>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</si>
  <si>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</si>
  <si>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</si>
  <si>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</si>
  <si>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</si>
  <si>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</si>
  <si>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</si>
  <si>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</si>
  <si>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</si>
  <si>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</si>
  <si>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</si>
  <si>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</si>
  <si>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</si>
  <si>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</si>
  <si>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</si>
  <si>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</si>
  <si>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</si>
  <si>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</si>
  <si>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</si>
  <si>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</si>
  <si>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</si>
  <si>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</si>
  <si>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</si>
  <si>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</si>
  <si>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</si>
  <si>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</si>
  <si>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</si>
  <si>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</si>
  <si>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</si>
  <si>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</si>
  <si>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</si>
  <si>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</si>
  <si>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</si>
  <si>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</si>
  <si>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</si>
  <si>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</si>
  <si>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</si>
  <si>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</si>
  <si>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</si>
  <si>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</si>
  <si>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</si>
  <si>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</si>
  <si>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</si>
  <si>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</si>
  <si>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</si>
  <si>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</si>
  <si>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</si>
  <si>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</si>
  <si>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</si>
  <si>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</si>
  <si>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</si>
  <si>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</si>
  <si>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</si>
  <si>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</si>
  <si>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</si>
  <si>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</si>
  <si>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</si>
  <si>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</si>
  <si>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</si>
  <si>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</si>
  <si>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</si>
  <si>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</si>
  <si>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</si>
  <si>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</si>
  <si>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</si>
  <si>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</si>
  <si>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</si>
  <si>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</si>
  <si>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</si>
  <si>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</si>
  <si>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</si>
  <si>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</si>
  <si>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</si>
  <si>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</si>
  <si>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</si>
  <si>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</si>
  <si>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</si>
  <si>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</si>
  <si>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</si>
  <si>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</si>
  <si>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</si>
  <si>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</si>
  <si>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</si>
  <si>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</si>
  <si>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</si>
  <si>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</si>
  <si>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</si>
  <si>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</si>
  <si>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</si>
  <si>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</si>
  <si>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</si>
  <si>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</si>
  <si>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</si>
  <si>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</si>
  <si>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</si>
  <si>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</si>
  <si>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</si>
  <si>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</si>
  <si>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</si>
  <si>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</si>
  <si>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</si>
  <si>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</si>
  <si>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</si>
  <si>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</si>
  <si>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</si>
  <si>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</si>
  <si>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</si>
  <si>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</si>
  <si>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</si>
  <si>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</si>
  <si>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</si>
  <si>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</si>
  <si>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</si>
  <si>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</si>
  <si>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</si>
  <si>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</si>
  <si>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</si>
  <si>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</si>
  <si>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</si>
  <si>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</si>
  <si>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</si>
  <si>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</si>
  <si>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</si>
  <si>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</si>
  <si>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</si>
  <si>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</si>
  <si>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</si>
  <si>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</si>
  <si>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</si>
  <si>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</si>
  <si>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</si>
  <si>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</si>
  <si>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</si>
  <si>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</si>
  <si>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</si>
  <si>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</si>
  <si>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</si>
  <si>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</si>
  <si>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</si>
  <si>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</si>
  <si>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</si>
  <si>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</si>
  <si>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</si>
  <si>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</si>
  <si>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</si>
  <si>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</si>
  <si>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</si>
  <si>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</si>
  <si>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</si>
  <si>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</si>
  <si>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</si>
  <si>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</si>
  <si>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</si>
  <si>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</si>
  <si>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</si>
  <si>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</si>
  <si>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</si>
  <si>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</si>
  <si>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</si>
  <si>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</si>
  <si>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</si>
  <si>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</si>
  <si>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</si>
  <si>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</si>
  <si>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</si>
  <si>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</si>
  <si>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</si>
  <si>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</si>
  <si>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</si>
  <si>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</si>
  <si>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</si>
  <si>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</si>
  <si>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</si>
  <si>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</si>
  <si>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</si>
  <si>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</si>
  <si>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</si>
  <si>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</si>
  <si>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</si>
  <si>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</si>
  <si>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</si>
  <si>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</si>
  <si>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</si>
  <si>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</si>
  <si>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</si>
  <si>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</si>
  <si>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</si>
  <si>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</si>
  <si>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</si>
  <si>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</si>
  <si>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</si>
  <si>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</si>
  <si>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</si>
  <si>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</si>
  <si>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</si>
  <si>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</si>
  <si>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</si>
  <si>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</si>
  <si>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</si>
  <si>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</si>
  <si>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</si>
  <si>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</si>
  <si>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</si>
  <si>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</si>
  <si>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</si>
  <si>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</si>
  <si>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</si>
  <si>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</si>
  <si>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</si>
  <si>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</si>
  <si>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</si>
  <si>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</si>
  <si>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</si>
  <si>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</si>
  <si>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</si>
  <si>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</si>
  <si>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</si>
  <si>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</si>
  <si>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</si>
  <si>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</si>
  <si>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</si>
  <si>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</si>
  <si>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</si>
  <si>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</si>
  <si>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</si>
  <si>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</si>
  <si>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</si>
  <si>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</si>
  <si>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</si>
  <si>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</si>
  <si>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</si>
  <si>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</si>
  <si>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</si>
  <si>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</si>
  <si>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</si>
  <si>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</si>
  <si>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</si>
  <si>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</si>
  <si>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</si>
  <si>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</si>
  <si>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</si>
  <si>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</si>
  <si>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</si>
  <si>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</si>
  <si>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</si>
  <si>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</si>
  <si>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</si>
  <si>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</si>
  <si>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</si>
  <si>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</si>
  <si>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</si>
  <si>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</si>
  <si>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</si>
  <si>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</si>
  <si>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</si>
  <si>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</si>
  <si>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</si>
  <si>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</si>
  <si>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</si>
  <si>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</si>
  <si>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</si>
  <si>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</si>
  <si>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</si>
  <si>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</si>
  <si>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</si>
  <si>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</si>
  <si>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</si>
  <si>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</si>
  <si>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</si>
  <si>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</si>
  <si>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</si>
  <si>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</si>
  <si>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</si>
  <si>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</si>
  <si>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</si>
  <si>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</si>
  <si>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</si>
  <si>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</si>
  <si>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</si>
  <si>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</si>
  <si>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</si>
  <si>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</si>
  <si>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</si>
  <si>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</si>
  <si>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</si>
  <si>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</si>
  <si>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</si>
  <si>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</si>
  <si>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</si>
  <si>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</si>
  <si>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</si>
  <si>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</si>
  <si>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</si>
  <si>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</si>
  <si>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</si>
  <si>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</si>
  <si>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</si>
  <si>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</si>
  <si>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</si>
  <si>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</si>
  <si>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</si>
  <si>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</si>
  <si>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</si>
  <si>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</si>
  <si>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</si>
  <si>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</si>
  <si>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</si>
  <si>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</si>
  <si>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</si>
  <si>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</si>
  <si>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</si>
  <si>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</si>
  <si>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</si>
  <si>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</si>
  <si>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</si>
  <si>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</si>
  <si>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</si>
  <si>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</si>
  <si>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</si>
  <si>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</si>
  <si>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</si>
  <si>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</si>
  <si>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</si>
  <si>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</si>
  <si>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</si>
  <si>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</si>
  <si>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</si>
  <si>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</si>
  <si>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</si>
  <si>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</si>
  <si>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</si>
  <si>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</si>
  <si>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</si>
  <si>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</si>
  <si>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</si>
  <si>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</si>
  <si>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</si>
  <si>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</si>
  <si>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</si>
  <si>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</si>
  <si>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</si>
  <si>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</si>
  <si>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</si>
  <si>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</si>
  <si>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</si>
  <si>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</si>
  <si>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</si>
  <si>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</si>
  <si>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</si>
  <si>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</si>
  <si>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</si>
  <si>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</si>
  <si>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</si>
  <si>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</si>
  <si>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</si>
  <si>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</si>
  <si>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</si>
  <si>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</si>
  <si>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</si>
  <si>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</si>
  <si>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</si>
  <si>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</si>
  <si>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</si>
  <si>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</si>
  <si>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</si>
  <si>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</si>
  <si>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</si>
  <si>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</si>
  <si>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</si>
  <si>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</si>
  <si>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</si>
  <si>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</si>
  <si>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</si>
  <si>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</si>
  <si>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</si>
  <si>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</si>
  <si>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</si>
  <si>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</si>
  <si>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</si>
  <si>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</si>
  <si>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</si>
  <si>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</si>
  <si>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</si>
  <si>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</si>
  <si>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</si>
  <si>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</si>
  <si>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</si>
  <si>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</si>
  <si>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</si>
  <si>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</si>
  <si>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</si>
  <si>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</si>
  <si>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</si>
  <si>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</si>
  <si>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</si>
  <si>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</si>
  <si>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</si>
  <si>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</si>
  <si>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</si>
  <si>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</si>
  <si>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</si>
  <si>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</si>
  <si>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</si>
  <si>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</si>
  <si>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</si>
  <si>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</si>
  <si>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</si>
  <si>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</si>
  <si>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</si>
  <si>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</si>
  <si>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</si>
  <si>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</si>
  <si>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</si>
  <si>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</si>
  <si>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</si>
  <si>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</si>
  <si>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</si>
  <si>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</si>
  <si>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</si>
  <si>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</si>
  <si>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</si>
  <si>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</si>
  <si>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</si>
  <si>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</si>
  <si>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</si>
  <si>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</si>
  <si>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</si>
  <si>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</si>
  <si>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</si>
  <si>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</si>
  <si>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</si>
  <si>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</si>
  <si>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</si>
  <si>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</si>
  <si>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</si>
  <si>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</si>
  <si>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</si>
  <si>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</si>
  <si>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</si>
  <si>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</si>
  <si>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</si>
  <si>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</si>
  <si>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</si>
  <si>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</si>
  <si>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</si>
  <si>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</si>
  <si>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</si>
  <si>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</si>
  <si>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</si>
  <si>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</si>
  <si>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</si>
  <si>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</si>
  <si>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</si>
  <si>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</si>
  <si>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</si>
  <si>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</si>
  <si>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</si>
  <si>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</si>
  <si>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</si>
  <si>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</si>
  <si>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</si>
  <si>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</si>
  <si>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</si>
  <si>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</si>
  <si>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</si>
  <si>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</si>
  <si>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</si>
  <si>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</si>
  <si>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</si>
  <si>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</si>
  <si>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</si>
  <si>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</si>
  <si>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</si>
  <si>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</si>
  <si>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</si>
  <si>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</si>
  <si>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</si>
  <si>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</si>
  <si>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</si>
  <si>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</si>
  <si>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</si>
  <si>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</si>
  <si>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</si>
  <si>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</si>
  <si>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</si>
  <si>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</si>
  <si>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</si>
  <si>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</si>
  <si>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</si>
  <si>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</si>
  <si>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</si>
  <si>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</si>
  <si>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</si>
  <si>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</si>
  <si>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</si>
  <si>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</si>
  <si>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</si>
  <si>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</si>
  <si>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</si>
  <si>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</si>
  <si>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</si>
  <si>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</si>
  <si>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</si>
  <si>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</si>
  <si>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</si>
  <si>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</si>
  <si>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</si>
  <si>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</si>
  <si>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</si>
  <si>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</si>
  <si>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</si>
  <si>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</si>
  <si>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</si>
  <si>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</si>
  <si>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</si>
  <si>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</si>
  <si>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</si>
  <si>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</si>
  <si>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</si>
  <si>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</si>
  <si>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</si>
  <si>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</si>
  <si>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</si>
  <si>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</si>
  <si>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</si>
  <si>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</si>
  <si>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</si>
  <si>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</si>
  <si>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</si>
  <si>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</si>
  <si>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</si>
  <si>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</si>
  <si>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</si>
  <si>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</si>
  <si>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</si>
  <si>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</si>
  <si>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</si>
  <si>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</si>
  <si>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</si>
  <si>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</si>
  <si>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</si>
  <si>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</si>
  <si>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</si>
  <si>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</si>
  <si>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</si>
  <si>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</si>
  <si>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</si>
  <si>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</si>
  <si>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</si>
  <si>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</si>
  <si>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</si>
  <si>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</si>
  <si>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</si>
  <si>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</si>
  <si>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</si>
  <si>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</si>
  <si>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</si>
  <si>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</si>
  <si>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</si>
  <si>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</si>
  <si>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</si>
  <si>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</si>
  <si>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</si>
  <si>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</si>
  <si>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</si>
  <si>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</si>
  <si>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</si>
  <si>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</si>
  <si>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</si>
  <si>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</si>
  <si>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</si>
  <si>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</si>
  <si>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</si>
  <si>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</si>
  <si>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</si>
  <si>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</si>
  <si>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</si>
  <si>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</si>
  <si>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</si>
  <si>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</si>
  <si>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</si>
  <si>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</si>
  <si>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</si>
  <si>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</si>
  <si>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</si>
  <si>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</si>
  <si>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</si>
  <si>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</si>
  <si>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</si>
  <si>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</si>
  <si>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</si>
  <si>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</si>
  <si>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</si>
  <si>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</si>
  <si>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</si>
  <si>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</si>
  <si>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</si>
  <si>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</si>
  <si>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</si>
  <si>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</si>
  <si>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</si>
  <si>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</si>
  <si>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</si>
  <si>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</si>
  <si>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</si>
  <si>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</si>
  <si>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</si>
  <si>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</si>
  <si>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</si>
  <si>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</si>
  <si>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</si>
  <si>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</si>
  <si>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</si>
  <si>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</si>
  <si>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</si>
  <si>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</si>
  <si>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</si>
  <si>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</si>
  <si>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</si>
  <si>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</si>
  <si>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</si>
  <si>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</si>
  <si>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</si>
  <si>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</si>
  <si>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</si>
  <si>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</si>
  <si>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</si>
  <si>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</si>
  <si>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</si>
  <si>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</si>
  <si>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</si>
  <si>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</si>
  <si>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</si>
  <si>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</si>
  <si>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</si>
  <si>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</si>
  <si>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</si>
  <si>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</si>
  <si>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</si>
  <si>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</si>
  <si>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</si>
  <si>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</si>
  <si>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</si>
  <si>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</si>
  <si>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</si>
  <si>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</si>
  <si>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</si>
  <si>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</si>
  <si>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</si>
  <si>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</si>
  <si>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</si>
  <si>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</si>
  <si>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</si>
  <si>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</si>
  <si>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</si>
  <si>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</si>
  <si>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</si>
  <si>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</si>
  <si>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</si>
  <si>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</si>
  <si>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</si>
  <si>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</si>
  <si>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</si>
  <si>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</si>
  <si>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</si>
  <si>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</si>
  <si>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</si>
  <si>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</si>
  <si>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</si>
  <si>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</si>
  <si>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</si>
  <si>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</si>
  <si>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</si>
  <si>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</si>
  <si>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</si>
  <si>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</si>
  <si>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</si>
  <si>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</si>
  <si>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</si>
  <si>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</si>
  <si>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</si>
  <si>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</si>
  <si>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</si>
  <si>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</si>
  <si>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</si>
  <si>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</si>
  <si>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</si>
  <si>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</si>
  <si>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</si>
  <si>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</si>
  <si>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</si>
  <si>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</si>
  <si>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</si>
  <si>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</si>
  <si>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</si>
  <si>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</si>
  <si>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</si>
  <si>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</si>
  <si>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</si>
  <si>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</si>
  <si>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</si>
  <si>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</si>
  <si>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</si>
  <si>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</si>
  <si>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</si>
  <si>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</si>
  <si>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</si>
  <si>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</si>
  <si>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</si>
  <si>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</si>
  <si>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</si>
  <si>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</si>
  <si>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</si>
  <si>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</si>
  <si>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</si>
  <si>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</si>
  <si>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</si>
  <si>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</si>
  <si>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</si>
  <si>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</si>
  <si>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</si>
  <si>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</si>
  <si>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</si>
  <si>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</si>
  <si>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</si>
  <si>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</si>
  <si>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</si>
  <si>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</si>
  <si>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</si>
  <si>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</si>
  <si>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</si>
  <si>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</si>
  <si>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</si>
  <si>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</si>
  <si>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</si>
  <si>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</si>
  <si>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</si>
  <si>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</si>
  <si>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</si>
  <si>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</si>
  <si>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</si>
  <si>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</si>
  <si>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</si>
  <si>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</si>
  <si>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</si>
  <si>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</si>
  <si>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</si>
  <si>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</si>
  <si>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</si>
  <si>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</si>
  <si>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</si>
  <si>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</si>
  <si>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</si>
  <si>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</si>
  <si>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</si>
  <si>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</si>
  <si>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</si>
  <si>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</si>
  <si>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</si>
  <si>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</si>
  <si>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</si>
  <si>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</si>
  <si>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</si>
  <si>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</si>
  <si>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</si>
  <si>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</si>
  <si>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</si>
  <si>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</si>
  <si>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</si>
  <si>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</si>
  <si>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</si>
  <si>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</si>
  <si>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</si>
  <si>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</si>
  <si>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</si>
  <si>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</si>
  <si>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</si>
  <si>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</si>
  <si>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</si>
  <si>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</si>
  <si>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</si>
  <si>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</si>
  <si>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</si>
  <si>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</si>
  <si>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</si>
  <si>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</si>
  <si>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</si>
  <si>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</si>
  <si>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</si>
  <si>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</si>
  <si>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</si>
  <si>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</si>
  <si>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</si>
  <si>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</si>
  <si>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</si>
  <si>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</si>
  <si>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</si>
  <si>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</si>
  <si>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</si>
  <si>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</si>
  <si>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</si>
  <si>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</si>
  <si>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</si>
  <si>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</si>
  <si>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</si>
  <si>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</si>
  <si>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</si>
  <si>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</si>
  <si>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</si>
  <si>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</si>
  <si>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</si>
  <si>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</si>
  <si>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</si>
  <si>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</si>
  <si>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</si>
  <si>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</si>
  <si>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</si>
  <si>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</si>
  <si>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</si>
  <si>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</si>
  <si>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</si>
  <si>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</si>
  <si>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</si>
  <si>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</si>
  <si>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</si>
  <si>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</si>
  <si>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</si>
  <si>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</si>
  <si>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</si>
  <si>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</si>
  <si>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</si>
  <si>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</si>
  <si>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</si>
  <si>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</si>
  <si>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</si>
  <si>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</si>
  <si>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</si>
  <si>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</si>
  <si>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</si>
  <si>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</si>
  <si>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</si>
  <si>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</si>
  <si>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</si>
  <si>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</si>
  <si>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</si>
  <si>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</si>
  <si>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</si>
  <si>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</si>
  <si>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</si>
  <si>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</si>
  <si>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</si>
  <si>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</si>
  <si>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</si>
  <si>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</si>
  <si>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</si>
  <si>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</si>
  <si>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</si>
  <si>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</si>
  <si>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</si>
  <si>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</si>
  <si>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</si>
  <si>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</si>
  <si>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</si>
  <si>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</si>
  <si>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</si>
  <si>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</si>
  <si>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</si>
  <si>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</si>
  <si>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</si>
  <si>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</si>
  <si>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</si>
  <si>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</si>
  <si>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</si>
  <si>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</si>
  <si>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</si>
  <si>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</si>
  <si>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</si>
  <si>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</si>
  <si>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</si>
  <si>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</si>
  <si>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</si>
  <si>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</si>
  <si>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</si>
  <si>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</si>
  <si>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</si>
  <si>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</si>
  <si>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</si>
  <si>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</si>
  <si>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</si>
  <si>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</si>
  <si>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</si>
  <si>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</si>
  <si>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</si>
  <si>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</si>
  <si>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</si>
  <si>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</si>
  <si>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</si>
  <si>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</si>
  <si>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</si>
  <si>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</si>
  <si>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</si>
  <si>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</si>
  <si>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</si>
  <si>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</si>
  <si>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</si>
  <si>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</si>
  <si>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</si>
  <si>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</si>
  <si>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</si>
  <si>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</si>
  <si>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</si>
  <si>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</si>
  <si>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</si>
  <si>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</si>
  <si>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</si>
  <si>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</si>
  <si>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</si>
  <si>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</si>
  <si>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</si>
  <si>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</si>
  <si>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</si>
  <si>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</si>
  <si>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</si>
  <si>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</si>
  <si>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</si>
  <si>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</si>
  <si>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</si>
  <si>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</si>
  <si>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</si>
  <si>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</si>
  <si>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</si>
  <si>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</si>
  <si>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</si>
  <si>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</si>
  <si>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</si>
  <si>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</si>
  <si>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</si>
  <si>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</si>
  <si>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</si>
  <si>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</si>
  <si>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</si>
  <si>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</si>
  <si>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</si>
  <si>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</si>
  <si>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</si>
  <si>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</si>
  <si>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</si>
  <si>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</si>
  <si>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</si>
  <si>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</si>
  <si>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</si>
  <si>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</si>
  <si>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</si>
  <si>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</si>
  <si>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</si>
  <si>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</si>
  <si>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</si>
  <si>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</si>
  <si>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</si>
  <si>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</si>
  <si>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</si>
  <si>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</si>
  <si>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</si>
  <si>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</si>
  <si>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</si>
  <si>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</si>
  <si>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</si>
  <si>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</si>
  <si>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</si>
  <si>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</si>
  <si>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</si>
  <si>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</si>
  <si>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</si>
  <si>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</si>
  <si>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</si>
  <si>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</si>
  <si>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</si>
  <si>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</si>
  <si>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</si>
  <si>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</si>
  <si>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</si>
  <si>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</si>
  <si>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</si>
  <si>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</si>
  <si>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</si>
  <si>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</si>
  <si>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</si>
  <si>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</si>
  <si>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</si>
  <si>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</si>
  <si>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</si>
  <si>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</si>
  <si>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</si>
  <si>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</si>
  <si>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</si>
  <si>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</si>
  <si>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</si>
  <si>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</si>
  <si>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</si>
  <si>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</si>
  <si>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</si>
  <si>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</si>
  <si>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</si>
  <si>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</si>
  <si>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</si>
  <si>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</si>
  <si>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</si>
  <si>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</si>
  <si>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</si>
  <si>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</si>
  <si>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</si>
  <si>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</si>
  <si>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</si>
  <si>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</si>
  <si>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</si>
  <si>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</si>
  <si>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</si>
  <si>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</si>
  <si>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</si>
  <si>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</si>
  <si>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</si>
  <si>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</si>
  <si>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</si>
  <si>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</si>
  <si>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</si>
  <si>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</si>
  <si>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</si>
  <si>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</si>
  <si>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</si>
  <si>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</si>
  <si>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</si>
  <si>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</si>
  <si>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</si>
  <si>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</si>
  <si>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</si>
  <si>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</si>
  <si>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</si>
  <si>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</si>
  <si>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</si>
  <si>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</si>
  <si>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</si>
  <si>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</si>
  <si>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</si>
  <si>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</si>
  <si>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</si>
  <si>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</si>
  <si>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</si>
  <si>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</si>
  <si>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</si>
  <si>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</si>
  <si>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</si>
  <si>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</si>
  <si>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</si>
  <si>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</si>
  <si>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</si>
  <si>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</si>
  <si>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</si>
  <si>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</si>
  <si>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</si>
  <si>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</si>
  <si>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</si>
  <si>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</si>
  <si>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</si>
  <si>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</si>
  <si>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</si>
  <si>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</si>
  <si>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</si>
  <si>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</si>
  <si>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</si>
  <si>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</si>
  <si>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</si>
  <si>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</si>
  <si>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</si>
  <si>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</si>
  <si>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</si>
  <si>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</si>
  <si>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</si>
  <si>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</si>
  <si>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</si>
  <si>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</si>
  <si>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</si>
  <si>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</si>
  <si>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</si>
  <si>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</si>
  <si>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</si>
  <si>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</si>
  <si>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</si>
  <si>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</si>
  <si>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</si>
  <si>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</si>
  <si>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</si>
  <si>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</si>
  <si>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</si>
  <si>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</si>
  <si>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</si>
  <si>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</si>
  <si>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</si>
  <si>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</si>
  <si>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</si>
  <si>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</si>
  <si>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</si>
  <si>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</si>
  <si>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</si>
  <si>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</si>
  <si>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</si>
  <si>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</si>
  <si>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</si>
  <si>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</si>
  <si>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</si>
  <si>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</si>
  <si>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</si>
  <si>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</si>
  <si>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</si>
  <si>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</si>
  <si>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</si>
  <si>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</si>
  <si>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</si>
  <si>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</si>
  <si>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</si>
  <si>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</si>
  <si>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</si>
  <si>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</si>
  <si>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</si>
  <si>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</si>
  <si>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</si>
  <si>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</si>
  <si>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</si>
  <si>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</si>
  <si>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</si>
  <si>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</si>
  <si>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</si>
  <si>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</si>
  <si>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</si>
  <si>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</si>
  <si>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</si>
  <si>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</si>
  <si>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</si>
  <si>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</si>
  <si>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</si>
  <si>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</si>
  <si>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</si>
  <si>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</si>
  <si>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</si>
  <si>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</si>
  <si>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</si>
  <si>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</si>
  <si>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</si>
  <si>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</si>
  <si>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</si>
  <si>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</si>
  <si>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</si>
  <si>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</si>
  <si>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</si>
  <si>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</si>
  <si>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</si>
  <si>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</si>
  <si>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</si>
  <si>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</si>
  <si>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</si>
  <si>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</si>
  <si>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</si>
  <si>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</si>
  <si>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</si>
  <si>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</si>
  <si>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</si>
  <si>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</si>
  <si>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</si>
  <si>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</si>
  <si>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</si>
  <si>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</si>
  <si>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</si>
  <si>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</si>
  <si>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</si>
  <si>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</si>
  <si>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</si>
  <si>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</si>
  <si>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</si>
  <si>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</si>
  <si>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</si>
  <si>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</si>
  <si>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</si>
  <si>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</si>
  <si>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</si>
  <si>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</si>
  <si>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</si>
  <si>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</si>
  <si>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</si>
  <si>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</si>
  <si>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</si>
  <si>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</si>
  <si>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</si>
  <si>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</si>
  <si>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</si>
  <si>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</si>
  <si>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</si>
  <si>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</si>
  <si>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</si>
  <si>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</si>
  <si>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</si>
  <si>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</si>
  <si>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</si>
  <si>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</si>
  <si>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</si>
  <si>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</si>
  <si>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</si>
  <si>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</si>
  <si>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</si>
  <si>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</si>
  <si>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</si>
  <si>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</si>
  <si>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</si>
  <si>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</si>
  <si>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</si>
  <si>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</si>
  <si>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</si>
  <si>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</si>
  <si>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</si>
  <si>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</si>
  <si>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</si>
  <si>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</si>
  <si>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</si>
  <si>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</si>
  <si>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</si>
  <si>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</si>
  <si>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</si>
  <si>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</si>
  <si>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</si>
  <si>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</si>
  <si>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</si>
  <si>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</si>
  <si>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</si>
  <si>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</si>
  <si>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</si>
  <si>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</si>
  <si>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</si>
  <si>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</si>
  <si>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</si>
  <si>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</si>
  <si>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</si>
  <si>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</si>
  <si>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</si>
  <si>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</si>
  <si>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</si>
  <si>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</si>
  <si>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</si>
  <si>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</si>
  <si>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</si>
  <si>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</si>
  <si>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</si>
  <si>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</si>
  <si>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</si>
  <si>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</si>
  <si>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</si>
  <si>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</si>
  <si>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</si>
  <si>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</si>
  <si>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</si>
  <si>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</si>
  <si>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</si>
  <si>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</si>
  <si>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</si>
  <si>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</si>
  <si>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</si>
  <si>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</si>
  <si>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</si>
  <si>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</si>
  <si>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</si>
  <si>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</si>
  <si>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</si>
  <si>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</si>
  <si>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</si>
  <si>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</si>
  <si>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</si>
  <si>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</si>
  <si>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</si>
  <si>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</si>
  <si>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</si>
  <si>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</si>
  <si>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</si>
  <si>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</si>
  <si>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</si>
  <si>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</si>
  <si>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</si>
  <si>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</si>
  <si>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</si>
  <si>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</si>
  <si>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</si>
  <si>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</si>
  <si>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</si>
  <si>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</si>
  <si>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</si>
  <si>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</si>
  <si>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</si>
  <si>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</si>
  <si>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</si>
  <si>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</si>
  <si>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</si>
  <si>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</si>
  <si>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</si>
  <si>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</si>
  <si>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</si>
  <si>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</si>
  <si>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</si>
  <si>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</si>
  <si>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</si>
  <si>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</si>
  <si>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</si>
  <si>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</si>
  <si>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</si>
  <si>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</si>
  <si>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</si>
  <si>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</si>
  <si>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</si>
  <si>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</si>
  <si>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</si>
  <si>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</si>
  <si>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</si>
  <si>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</si>
  <si>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</si>
  <si>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</si>
  <si>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</si>
  <si>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</si>
  <si>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</si>
  <si>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</si>
  <si>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</si>
  <si>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</si>
  <si>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</si>
  <si>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</si>
  <si>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</si>
  <si>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</si>
  <si>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</si>
  <si>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</si>
  <si>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</si>
  <si>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</si>
  <si>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</si>
  <si>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</si>
  <si>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</si>
  <si>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</si>
  <si>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</si>
  <si>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</si>
  <si>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</si>
  <si>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</si>
  <si>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</si>
  <si>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</si>
  <si>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</si>
  <si>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</si>
  <si>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</si>
  <si>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</si>
  <si>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</si>
  <si>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</si>
  <si>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</si>
  <si>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</si>
  <si>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</si>
  <si>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</si>
  <si>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</si>
  <si>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</si>
  <si>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</si>
  <si>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</si>
  <si>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</si>
  <si>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</si>
  <si>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</si>
  <si>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</si>
  <si>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</si>
  <si>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</si>
  <si>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</si>
  <si>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</si>
  <si>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</si>
  <si>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</si>
  <si>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</si>
  <si>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</si>
  <si>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</si>
  <si>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</si>
  <si>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</si>
  <si>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</si>
  <si>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</si>
  <si>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</si>
  <si>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</si>
  <si>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</si>
  <si>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</si>
  <si>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</si>
  <si>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</si>
  <si>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</si>
  <si>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</si>
  <si>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</si>
  <si>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</si>
  <si>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</si>
  <si>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</si>
  <si>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</si>
  <si>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</si>
  <si>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</si>
  <si>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</si>
  <si>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</si>
  <si>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</si>
  <si>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</si>
  <si>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</si>
  <si>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</si>
  <si>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</si>
  <si>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</si>
  <si>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</si>
  <si>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</si>
  <si>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</si>
  <si>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</si>
  <si>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</si>
  <si>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</si>
  <si>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</si>
  <si>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</si>
  <si>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</si>
  <si>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</si>
  <si>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</si>
  <si>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</si>
  <si>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</si>
  <si>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</si>
  <si>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</si>
  <si>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</si>
  <si>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</si>
  <si>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</si>
  <si>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</si>
  <si>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</si>
  <si>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</si>
  <si>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</si>
  <si>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</si>
  <si>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</si>
  <si>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</si>
  <si>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</si>
  <si>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</si>
  <si>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</si>
  <si>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</si>
  <si>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</si>
  <si>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</si>
  <si>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</si>
  <si>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</si>
  <si>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</si>
  <si>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</si>
  <si>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</si>
  <si>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</si>
  <si>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</si>
  <si>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</si>
  <si>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</si>
  <si>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</si>
  <si>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</si>
  <si>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</si>
  <si>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</si>
  <si>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</si>
  <si>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</si>
  <si>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</si>
  <si>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</si>
  <si>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</si>
  <si>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</si>
  <si>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</si>
  <si>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</si>
  <si>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</si>
  <si>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</si>
  <si>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</si>
  <si>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</si>
  <si>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</si>
  <si>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</si>
  <si>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</si>
  <si>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</si>
  <si>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</si>
  <si>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</si>
  <si>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</si>
  <si>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</si>
  <si>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</si>
  <si>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</si>
  <si>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</si>
  <si>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</si>
  <si>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</si>
  <si>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</si>
  <si>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</si>
  <si>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</si>
  <si>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</si>
  <si>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</si>
  <si>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</si>
  <si>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</si>
  <si>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</si>
  <si>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</si>
  <si>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</si>
  <si>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</si>
  <si>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</si>
  <si>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</si>
  <si>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</si>
  <si>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</si>
  <si>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</si>
  <si>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</si>
  <si>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</si>
  <si>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</si>
  <si>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</si>
  <si>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</si>
  <si>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</si>
  <si>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</si>
  <si>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</si>
  <si>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</si>
  <si>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</si>
  <si>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</si>
  <si>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</si>
  <si>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</si>
  <si>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</si>
  <si>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</si>
  <si>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</si>
  <si>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</si>
  <si>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</si>
  <si>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</si>
  <si>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</si>
  <si>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</si>
  <si>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</si>
  <si>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</si>
  <si>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</si>
  <si>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</si>
  <si>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</si>
  <si>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</si>
  <si>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</si>
  <si>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</si>
  <si>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</si>
  <si>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</si>
  <si>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</si>
  <si>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</si>
  <si>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</si>
  <si>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</si>
  <si>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</si>
  <si>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</si>
  <si>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</si>
  <si>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</si>
  <si>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</si>
  <si>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</si>
  <si>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</si>
  <si>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</si>
  <si>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</si>
  <si>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</si>
  <si>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</si>
  <si>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</si>
  <si>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</si>
  <si>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</si>
  <si>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</si>
  <si>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</si>
  <si>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</si>
  <si>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</si>
  <si>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</si>
  <si>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</si>
  <si>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</si>
  <si>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</si>
  <si>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</si>
  <si>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</si>
  <si>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</si>
  <si>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</si>
  <si>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</si>
  <si>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</si>
  <si>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</si>
  <si>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</si>
  <si>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</si>
  <si>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</si>
  <si>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</si>
  <si>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</si>
  <si>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</si>
  <si>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</si>
  <si>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</si>
  <si>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</si>
  <si>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</si>
  <si>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</si>
  <si>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</si>
  <si>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</si>
  <si>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</si>
  <si>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</si>
  <si>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</si>
  <si>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</si>
  <si>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</si>
  <si>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</si>
  <si>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</si>
  <si>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</si>
  <si>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</si>
  <si>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</si>
  <si>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</si>
  <si>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</si>
  <si>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</si>
  <si>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</si>
  <si>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</si>
  <si>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</si>
  <si>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</si>
  <si>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</si>
  <si>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</si>
  <si>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</si>
  <si>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</si>
  <si>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</si>
  <si>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</si>
  <si>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</si>
  <si>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</si>
  <si>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</si>
  <si>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</si>
  <si>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</si>
  <si>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</si>
  <si>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</si>
  <si>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</si>
  <si>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</si>
  <si>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</si>
  <si>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</si>
  <si>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</si>
  <si>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</si>
  <si>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</si>
  <si>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</si>
  <si>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</si>
  <si>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</si>
  <si>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</si>
  <si>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</si>
  <si>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</si>
  <si>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</si>
  <si>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</si>
  <si>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</si>
  <si>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</si>
  <si>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</si>
  <si>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</si>
  <si>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</si>
  <si>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</si>
  <si>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</si>
  <si>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</si>
  <si>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</si>
  <si>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</si>
  <si>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</si>
  <si>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</si>
  <si>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</si>
  <si>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</si>
  <si>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</si>
  <si>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</si>
  <si>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</si>
  <si>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</si>
  <si>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</si>
  <si>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</si>
  <si>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</si>
  <si>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</si>
  <si>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</si>
  <si>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</si>
  <si>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</si>
  <si>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</si>
  <si>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</si>
  <si>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</si>
  <si>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</si>
  <si>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</si>
  <si>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</si>
  <si>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</si>
  <si>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</si>
  <si>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</si>
  <si>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</si>
  <si>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</si>
  <si>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</si>
  <si>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</si>
  <si>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</si>
  <si>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</si>
  <si>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</si>
  <si>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</si>
  <si>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</si>
  <si>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</si>
  <si>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</si>
  <si>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</si>
  <si>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</si>
  <si>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</si>
  <si>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</si>
  <si>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</si>
  <si>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</si>
  <si>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</si>
  <si>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</si>
  <si>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</si>
  <si>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</si>
  <si>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</si>
  <si>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</si>
  <si>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</si>
  <si>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</si>
  <si>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</si>
  <si>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</si>
  <si>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</si>
  <si>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</si>
  <si>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</si>
  <si>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</si>
  <si>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</si>
  <si>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</si>
  <si>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</si>
  <si>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</si>
  <si>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</si>
  <si>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</si>
  <si>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</si>
  <si>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</si>
  <si>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</si>
  <si>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</si>
  <si>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</si>
  <si>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</si>
  <si>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</si>
  <si>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</si>
  <si>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</si>
  <si>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</si>
  <si>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</si>
  <si>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</si>
  <si>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</si>
  <si>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</si>
  <si>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</si>
  <si>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</si>
  <si>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</si>
  <si>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</si>
  <si>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</si>
  <si>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</si>
  <si>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</si>
  <si>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</si>
  <si>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</si>
  <si>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</si>
  <si>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</si>
  <si>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</si>
  <si>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</si>
  <si>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</si>
  <si>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</si>
  <si>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</si>
  <si>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</si>
  <si>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</si>
  <si>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</si>
  <si>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</si>
  <si>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</si>
  <si>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</si>
  <si>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</si>
  <si>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</si>
  <si>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</si>
  <si>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</si>
  <si>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</si>
  <si>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</si>
  <si>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</si>
  <si>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</si>
  <si>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</si>
  <si>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</si>
  <si>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</si>
  <si>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</si>
  <si>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</si>
  <si>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</si>
  <si>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</si>
  <si>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</si>
  <si>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</si>
  <si>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</si>
  <si>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</si>
  <si>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</si>
  <si>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</si>
  <si>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</si>
  <si>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</si>
  <si>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</si>
  <si>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</si>
  <si>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</si>
  <si>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</si>
  <si>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</si>
  <si>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</si>
  <si>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</si>
  <si>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</si>
  <si>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</si>
  <si>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</si>
  <si>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</si>
  <si>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</si>
  <si>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</si>
  <si>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</si>
  <si>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</si>
  <si>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</si>
  <si>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</si>
  <si>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</si>
  <si>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</si>
  <si>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</si>
  <si>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</si>
  <si>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</si>
  <si>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</si>
  <si>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</si>
  <si>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</si>
  <si>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</si>
  <si>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</si>
  <si>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</si>
  <si>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</si>
  <si>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</si>
  <si>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</si>
  <si>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</si>
  <si>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</si>
  <si>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</si>
  <si>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</si>
  <si>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</si>
  <si>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</si>
  <si>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</si>
  <si>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</si>
  <si>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</si>
  <si>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</si>
  <si>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</si>
  <si>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</si>
  <si>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</si>
  <si>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</si>
  <si>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</si>
  <si>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</si>
  <si>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</si>
  <si>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</si>
  <si>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</si>
  <si>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</si>
  <si>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</si>
  <si>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</si>
  <si>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</si>
  <si>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</si>
  <si>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</si>
  <si>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</si>
  <si>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</si>
  <si>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</si>
  <si>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</si>
  <si>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</si>
  <si>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</si>
  <si>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</si>
  <si>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</si>
  <si>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</si>
  <si>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</si>
  <si>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</si>
  <si>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</si>
  <si>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</si>
  <si>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</si>
  <si>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</si>
  <si>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</si>
  <si>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</si>
  <si>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</si>
  <si>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</si>
  <si>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</si>
  <si>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</si>
  <si>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</si>
  <si>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</si>
  <si>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</si>
  <si>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</si>
  <si>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</si>
  <si>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</si>
  <si>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</si>
  <si>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</si>
  <si>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</si>
  <si>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</si>
  <si>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</si>
  <si>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</si>
  <si>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</si>
  <si>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</si>
  <si>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</si>
  <si>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</si>
  <si>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</si>
  <si>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</si>
  <si>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</si>
  <si>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</si>
  <si>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</si>
  <si>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</si>
  <si>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</si>
  <si>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</si>
  <si>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</si>
  <si>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</si>
  <si>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</si>
  <si>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</si>
  <si>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</si>
  <si>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</si>
  <si>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</si>
  <si>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</si>
  <si>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</si>
  <si>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</si>
  <si>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</si>
  <si>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</si>
  <si>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</si>
  <si>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</si>
  <si>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</si>
  <si>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</si>
  <si>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</si>
  <si>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</si>
  <si>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</si>
  <si>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</si>
  <si>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</si>
  <si>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</si>
  <si>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</si>
  <si>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</si>
  <si>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</si>
  <si>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</si>
  <si>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</si>
  <si>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</si>
  <si>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</si>
  <si>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</si>
  <si>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</si>
  <si>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</si>
  <si>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</si>
  <si>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</si>
  <si>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</si>
  <si>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</si>
  <si>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</si>
  <si>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</si>
  <si>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</si>
  <si>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</si>
  <si>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</si>
  <si>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</si>
  <si>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</si>
  <si>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</si>
  <si>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</si>
  <si>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</si>
  <si>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</si>
  <si>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</si>
  <si>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</si>
  <si>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</si>
  <si>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</si>
  <si>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</si>
  <si>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</si>
  <si>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</si>
  <si>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</si>
  <si>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</si>
  <si>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</si>
  <si>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</si>
  <si>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</si>
  <si>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</si>
  <si>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</si>
  <si>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</si>
  <si>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</si>
  <si>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</si>
  <si>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</si>
  <si>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</si>
  <si>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</si>
  <si>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</si>
  <si>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</si>
  <si>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</si>
  <si>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</si>
  <si>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</si>
  <si>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</si>
  <si>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</si>
  <si>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</si>
  <si>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</si>
  <si>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</si>
  <si>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</si>
  <si>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</si>
  <si>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</si>
  <si>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</si>
  <si>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</si>
  <si>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</si>
  <si>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</si>
  <si>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</si>
  <si>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</si>
  <si>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</si>
  <si>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</si>
  <si>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</si>
  <si>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</si>
  <si>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</si>
  <si>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</si>
  <si>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</si>
  <si>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</si>
  <si>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</si>
  <si>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</si>
  <si>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</si>
  <si>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</si>
  <si>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</si>
  <si>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</si>
  <si>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</si>
  <si>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</si>
  <si>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</si>
  <si>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</si>
  <si>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</si>
  <si>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</si>
  <si>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</si>
  <si>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</si>
  <si>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</si>
  <si>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</si>
  <si>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</si>
  <si>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</si>
  <si>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</si>
  <si>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</si>
  <si>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</si>
  <si>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</si>
  <si>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</si>
  <si>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</si>
  <si>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</si>
  <si>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</si>
  <si>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</si>
  <si>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</si>
  <si>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</si>
  <si>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</si>
  <si>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</si>
  <si>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</si>
  <si>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</si>
  <si>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</si>
  <si>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</si>
  <si>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</si>
  <si>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</si>
  <si>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</si>
  <si>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</si>
  <si>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</si>
  <si>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</si>
  <si>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</si>
  <si>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</si>
  <si>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</si>
  <si>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</si>
  <si>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</si>
  <si>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</si>
  <si>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</si>
  <si>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</si>
  <si>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</si>
  <si>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</si>
  <si>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</si>
  <si>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</si>
  <si>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</si>
  <si>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</si>
  <si>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</si>
  <si>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</si>
  <si>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</si>
  <si>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</si>
  <si>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</si>
  <si>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</si>
  <si>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</si>
  <si>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</si>
  <si>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</si>
  <si>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</si>
  <si>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</si>
  <si>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</si>
  <si>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</si>
  <si>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</si>
  <si>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</si>
  <si>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</si>
  <si>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</si>
  <si>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</si>
  <si>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</si>
  <si>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</si>
  <si>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</si>
  <si>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</si>
  <si>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</si>
  <si>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</si>
  <si>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</si>
  <si>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</si>
  <si>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</si>
  <si>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</si>
  <si>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</si>
  <si>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</si>
  <si>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</si>
  <si>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</si>
  <si>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</si>
  <si>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</si>
  <si>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</si>
  <si>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</si>
  <si>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</si>
  <si>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</si>
  <si>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</si>
  <si>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</si>
  <si>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</si>
  <si>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</si>
  <si>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</si>
  <si>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</si>
  <si>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</si>
  <si>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</si>
  <si>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</si>
  <si>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</si>
  <si>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</si>
  <si>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</si>
  <si>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</si>
  <si>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</si>
  <si>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</si>
  <si>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</si>
  <si>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</si>
  <si>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</si>
  <si>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</si>
  <si>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</si>
  <si>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</si>
  <si>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</si>
  <si>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</si>
  <si>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</si>
  <si>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</si>
  <si>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</si>
  <si>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</si>
  <si>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</si>
  <si>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</si>
  <si>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</si>
  <si>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</si>
  <si>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</si>
  <si>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</si>
  <si>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</si>
  <si>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</si>
  <si>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</si>
  <si>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</si>
  <si>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</si>
  <si>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</si>
  <si>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</si>
  <si>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</si>
  <si>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</si>
  <si>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</si>
  <si>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</si>
  <si>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</si>
  <si>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</si>
  <si>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</si>
  <si>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</si>
  <si>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</si>
  <si>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</si>
  <si>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</si>
  <si>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</si>
  <si>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</si>
  <si>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</si>
  <si>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</si>
  <si>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</si>
  <si>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</si>
  <si>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</si>
  <si>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</si>
  <si>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</si>
  <si>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</si>
  <si>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</si>
  <si>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</si>
  <si>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</si>
  <si>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</si>
  <si>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</si>
  <si>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</si>
  <si>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</si>
  <si>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</si>
  <si>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</si>
  <si>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</si>
  <si>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</si>
  <si>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</si>
  <si>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</si>
  <si>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</si>
  <si>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</si>
  <si>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</si>
  <si>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</si>
  <si>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</si>
  <si>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</si>
  <si>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</si>
  <si>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</si>
  <si>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</si>
  <si>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</si>
  <si>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</si>
  <si>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</si>
  <si>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</si>
  <si>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</si>
  <si>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</si>
  <si>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</si>
  <si>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</si>
  <si>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</si>
  <si>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</si>
  <si>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</si>
  <si>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</si>
  <si>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</si>
  <si>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</si>
  <si>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</si>
  <si>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</si>
  <si>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</si>
  <si>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</si>
  <si>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</si>
  <si>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</si>
  <si>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</si>
  <si>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</si>
  <si>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</si>
  <si>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</si>
  <si>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</si>
  <si>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</si>
  <si>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</si>
  <si>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</si>
  <si>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</si>
  <si>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</si>
  <si>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</si>
  <si>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</si>
  <si>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</si>
  <si>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</si>
  <si>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</si>
  <si>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</si>
  <si>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</si>
  <si>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</si>
  <si>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</si>
  <si>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</si>
  <si>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</si>
  <si>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</si>
  <si>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</si>
  <si>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</si>
  <si>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</si>
  <si>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</si>
  <si>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</si>
  <si>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</si>
  <si>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</si>
  <si>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</si>
  <si>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</si>
  <si>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</si>
  <si>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</si>
  <si>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</si>
  <si>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</si>
  <si>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</si>
  <si>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</si>
  <si>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</si>
  <si>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</si>
  <si>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</si>
  <si>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</si>
  <si>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</si>
  <si>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</si>
  <si>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</si>
  <si>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</si>
  <si>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</si>
  <si>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</si>
  <si>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</si>
  <si>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</si>
  <si>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</si>
  <si>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</si>
  <si>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</si>
  <si>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</si>
  <si>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</si>
  <si>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</si>
  <si>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</si>
  <si>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</si>
  <si>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</si>
  <si>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</si>
  <si>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</si>
  <si>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</si>
  <si>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</si>
  <si>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</si>
  <si>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</si>
  <si>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</si>
  <si>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</si>
  <si>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</si>
  <si>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</si>
  <si>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</si>
  <si>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</si>
  <si>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</si>
  <si>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</si>
  <si>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</si>
  <si>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</si>
  <si>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</si>
  <si>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</si>
  <si>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</si>
  <si>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</si>
  <si>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</si>
  <si>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</si>
  <si>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</si>
  <si>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</si>
  <si>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</si>
  <si>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</si>
  <si>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</si>
  <si>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</si>
  <si>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</si>
  <si>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</si>
  <si>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</si>
  <si>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</si>
  <si>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</si>
  <si>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</si>
  <si>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</si>
  <si>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</si>
  <si>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</si>
  <si>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</si>
  <si>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</si>
  <si>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</si>
  <si>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</si>
  <si>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</si>
  <si>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</si>
  <si>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</si>
  <si>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</si>
  <si>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</si>
  <si>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</si>
  <si>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</si>
  <si>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</si>
  <si>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</si>
  <si>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</si>
  <si>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</si>
  <si>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</si>
  <si>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</si>
  <si>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</si>
  <si>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</si>
  <si>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</si>
  <si>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</si>
  <si>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</si>
  <si>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</si>
  <si>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</si>
  <si>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</si>
  <si>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</si>
  <si>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</si>
  <si>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</si>
  <si>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</si>
  <si>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</si>
  <si>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</si>
  <si>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</si>
  <si>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</si>
  <si>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</si>
  <si>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</si>
  <si>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</si>
  <si>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</si>
  <si>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</si>
  <si>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</si>
  <si>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</si>
  <si>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</si>
  <si>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</si>
  <si>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</si>
  <si>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</si>
  <si>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</si>
  <si>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</si>
  <si>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</si>
  <si>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</si>
  <si>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</si>
  <si>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</si>
  <si>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</si>
  <si>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</si>
  <si>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</si>
  <si>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</si>
  <si>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</si>
  <si>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</si>
  <si>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</si>
  <si>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</si>
  <si>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</si>
  <si>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</si>
  <si>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</si>
  <si>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</si>
  <si>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</si>
  <si>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</si>
  <si>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</si>
  <si>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</si>
  <si>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</si>
  <si>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</si>
  <si>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</si>
  <si>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</si>
  <si>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</si>
  <si>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</si>
  <si>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</si>
  <si>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</si>
  <si>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</si>
  <si>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</si>
  <si>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</si>
  <si>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</si>
  <si>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</si>
  <si>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</si>
  <si>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</si>
  <si>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</si>
  <si>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</si>
  <si>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</si>
  <si>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</si>
  <si>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</si>
  <si>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</si>
  <si>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</si>
  <si>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</si>
  <si>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</si>
  <si>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</si>
  <si>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</si>
  <si>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</si>
  <si>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</si>
  <si>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</si>
  <si>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</si>
  <si>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</si>
  <si>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</si>
  <si>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</si>
  <si>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</si>
  <si>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</si>
  <si>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</si>
  <si>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</si>
  <si>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</si>
  <si>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</si>
  <si>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</si>
  <si>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</si>
  <si>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</si>
  <si>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</si>
  <si>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</si>
  <si>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</si>
  <si>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</si>
  <si>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</si>
  <si>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</si>
  <si>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</si>
  <si>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</si>
  <si>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</si>
  <si>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</si>
  <si>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</si>
  <si>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</si>
  <si>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</si>
  <si>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</si>
  <si>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</si>
  <si>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</si>
  <si>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</si>
  <si>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</si>
  <si>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</si>
  <si>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</si>
  <si>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</si>
  <si>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</si>
  <si>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</si>
  <si>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</si>
  <si>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</si>
  <si>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</si>
  <si>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</si>
  <si>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</si>
  <si>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</si>
  <si>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</si>
  <si>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</si>
  <si>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</si>
  <si>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</si>
  <si>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</si>
  <si>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</si>
  <si>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</si>
  <si>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</si>
  <si>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</si>
  <si>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</si>
  <si>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</si>
  <si>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</si>
  <si>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</si>
  <si>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</si>
  <si>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</si>
  <si>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</si>
  <si>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</si>
  <si>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</si>
  <si>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</si>
  <si>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</si>
  <si>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</si>
  <si>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</si>
  <si>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</si>
  <si>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</si>
  <si>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</si>
  <si>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</si>
  <si>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</si>
  <si>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</si>
  <si>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</si>
  <si>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</si>
  <si>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</si>
  <si>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</si>
  <si>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</si>
  <si>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</si>
  <si>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</si>
  <si>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</si>
  <si>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</si>
  <si>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</si>
  <si>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</si>
  <si>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</si>
  <si>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</si>
  <si>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</si>
  <si>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</si>
  <si>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</si>
  <si>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</si>
  <si>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</si>
  <si>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</si>
  <si>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</si>
  <si>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</si>
  <si>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</si>
  <si>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</si>
  <si>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</si>
  <si>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</si>
  <si>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</si>
  <si>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</si>
  <si>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</si>
  <si>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</si>
  <si>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</si>
  <si>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</si>
  <si>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</si>
  <si>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</si>
  <si>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</si>
  <si>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</si>
  <si>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</si>
  <si>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</si>
  <si>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</si>
  <si>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</si>
  <si>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</si>
  <si>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</si>
  <si>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</si>
  <si>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</si>
  <si>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</si>
  <si>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</si>
  <si>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</si>
  <si>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</si>
  <si>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</si>
  <si>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</si>
  <si>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</si>
  <si>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</si>
  <si>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</si>
  <si>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</si>
  <si>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</si>
  <si>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</si>
  <si>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</si>
  <si>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</si>
  <si>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</si>
  <si>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</si>
  <si>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</si>
  <si>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</si>
  <si>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</si>
  <si>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</si>
  <si>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</si>
  <si>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</si>
  <si>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</si>
  <si>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</si>
  <si>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</si>
  <si>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</si>
  <si>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</si>
  <si>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</si>
  <si>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</si>
  <si>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</si>
  <si>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</si>
  <si>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</si>
  <si>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</si>
  <si>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</si>
  <si>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</si>
  <si>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</si>
  <si>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</si>
  <si>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</si>
  <si>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</si>
  <si>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</si>
  <si>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</si>
  <si>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</si>
  <si>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</si>
  <si>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</si>
  <si>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</si>
  <si>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</si>
  <si>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</si>
  <si>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</si>
  <si>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</si>
  <si>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</si>
  <si>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</si>
  <si>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</si>
  <si>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</si>
  <si>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</si>
  <si>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</si>
  <si>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</si>
  <si>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</si>
  <si>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</si>
  <si>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</si>
  <si>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</si>
  <si>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</si>
  <si>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</si>
  <si>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</si>
  <si>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</si>
  <si>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</si>
  <si>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</si>
  <si>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</si>
  <si>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</si>
  <si>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</si>
  <si>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</si>
  <si>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</si>
  <si>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</si>
  <si>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</si>
  <si>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</si>
  <si>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</si>
  <si>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</si>
  <si>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</si>
  <si>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</si>
  <si>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</si>
  <si>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</si>
  <si>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</si>
  <si>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</si>
  <si>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</si>
  <si>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</si>
  <si>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</si>
  <si>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</si>
  <si>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</si>
  <si>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</si>
  <si>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</si>
  <si>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</si>
  <si>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</si>
  <si>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</si>
  <si>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</si>
  <si>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</si>
  <si>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</si>
  <si>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</si>
  <si>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</si>
  <si>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</si>
  <si>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</si>
  <si>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</si>
  <si>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</si>
  <si>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</si>
  <si>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</si>
  <si>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</si>
  <si>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</si>
  <si>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</si>
  <si>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</si>
  <si>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</si>
  <si>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</si>
  <si>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</si>
  <si>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</si>
  <si>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</si>
  <si>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</si>
  <si>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</si>
  <si>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</si>
  <si>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</si>
  <si>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</si>
  <si>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</si>
  <si>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</si>
  <si>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</si>
  <si>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</si>
  <si>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</si>
  <si>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</si>
  <si>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</si>
  <si>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</si>
  <si>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</si>
  <si>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</si>
  <si>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</si>
  <si>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</si>
  <si>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</si>
  <si>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</si>
  <si>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</si>
  <si>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</si>
  <si>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</si>
  <si>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</si>
  <si>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</si>
  <si>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</si>
  <si>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</si>
  <si>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</si>
  <si>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</si>
  <si>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</si>
  <si>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</si>
  <si>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</si>
  <si>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</si>
  <si>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</si>
  <si>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</si>
  <si>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</si>
  <si>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</si>
  <si>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</si>
  <si>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</si>
  <si>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</si>
  <si>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</si>
  <si>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</si>
  <si>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</si>
  <si>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</si>
  <si>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</si>
  <si>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</si>
  <si>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</si>
  <si>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</si>
  <si>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</si>
  <si>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</si>
  <si>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</si>
  <si>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</si>
  <si>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</si>
  <si>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</si>
  <si>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</si>
  <si>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</si>
  <si>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</si>
  <si>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</si>
  <si>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</si>
  <si>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</si>
  <si>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</si>
  <si>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</si>
  <si>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</si>
  <si>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</si>
  <si>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</si>
  <si>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</si>
  <si>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</si>
  <si>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</si>
  <si>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</si>
  <si>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</si>
  <si>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</si>
  <si>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</si>
  <si>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</si>
  <si>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</si>
  <si>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</si>
  <si>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</si>
  <si>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</si>
  <si>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</si>
  <si>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</si>
  <si>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</si>
  <si>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</si>
  <si>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</si>
  <si>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</si>
  <si>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</si>
  <si>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</si>
  <si>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</si>
  <si>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</si>
  <si>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</si>
  <si>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</si>
  <si>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</si>
  <si>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</si>
  <si>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</si>
  <si>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</si>
  <si>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</si>
  <si>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</si>
  <si>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</si>
  <si>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</si>
  <si>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</si>
  <si>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</si>
  <si>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</si>
  <si>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</si>
  <si>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</si>
  <si>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</si>
  <si>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</si>
  <si>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</si>
  <si>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</si>
  <si>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</si>
  <si>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</si>
  <si>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</si>
  <si>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</si>
  <si>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</si>
  <si>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</si>
  <si>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</si>
  <si>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</si>
  <si>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</si>
  <si>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</si>
  <si>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</si>
  <si>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</si>
  <si>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</si>
  <si>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</si>
  <si>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</si>
  <si>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</si>
  <si>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</si>
  <si>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</si>
  <si>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</si>
  <si>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</si>
  <si>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</si>
  <si>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</si>
  <si>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</si>
  <si>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</si>
  <si>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</si>
  <si>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</si>
  <si>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</si>
  <si>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</si>
  <si>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</si>
  <si>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</si>
  <si>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</si>
  <si>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</si>
  <si>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</si>
  <si>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</si>
  <si>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</si>
  <si>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</si>
  <si>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</si>
  <si>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</si>
  <si>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</si>
  <si>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</si>
  <si>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</si>
  <si>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</si>
  <si>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</si>
  <si>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</si>
  <si>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</si>
  <si>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</si>
  <si>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</si>
  <si>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</si>
  <si>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</si>
  <si>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</si>
  <si>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</si>
  <si>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</si>
  <si>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</si>
  <si>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</si>
  <si>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</si>
  <si>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</si>
  <si>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</si>
  <si>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</si>
  <si>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</si>
  <si>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</si>
  <si>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</si>
  <si>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</si>
  <si>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</si>
  <si>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</si>
  <si>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</si>
  <si>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</si>
  <si>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</si>
  <si>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</si>
  <si>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</si>
  <si>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</si>
  <si>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</si>
  <si>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</si>
  <si>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</si>
  <si>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</si>
  <si>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</si>
  <si>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</si>
  <si>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</si>
  <si>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</si>
  <si>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</si>
  <si>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</si>
  <si>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</si>
  <si>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</si>
  <si>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</si>
  <si>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</si>
  <si>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</si>
  <si>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</si>
  <si>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</si>
  <si>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</si>
  <si>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</si>
  <si>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</si>
  <si>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</si>
  <si>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</si>
  <si>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</si>
  <si>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</si>
  <si>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</si>
  <si>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</si>
  <si>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</si>
  <si>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</si>
  <si>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</si>
  <si>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</si>
  <si>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</si>
  <si>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</si>
  <si>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</si>
  <si>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</si>
  <si>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</si>
  <si>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</si>
  <si>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</si>
  <si>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</si>
  <si>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</si>
  <si>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</si>
  <si>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</si>
  <si>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</si>
  <si>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</si>
  <si>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</si>
  <si>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</si>
  <si>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</si>
  <si>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</si>
  <si>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</si>
  <si>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</si>
  <si>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</si>
  <si>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</si>
  <si>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</si>
  <si>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</si>
  <si>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</si>
  <si>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</si>
  <si>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</si>
  <si>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</si>
  <si>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</si>
  <si>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</si>
  <si>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</si>
  <si>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</si>
  <si>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</si>
  <si>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</si>
  <si>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</si>
  <si>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</si>
  <si>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</si>
  <si>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</si>
  <si>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</si>
  <si>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</si>
  <si>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</si>
  <si>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</si>
  <si>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</si>
  <si>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</si>
  <si>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</si>
  <si>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</si>
  <si>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</si>
  <si>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</si>
  <si>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</si>
  <si>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</si>
  <si>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</si>
  <si>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</si>
  <si>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</si>
  <si>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</si>
  <si>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</si>
  <si>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</si>
  <si>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</si>
  <si>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</si>
  <si>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</si>
  <si>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</si>
  <si>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</si>
  <si>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</si>
  <si>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</si>
  <si>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</si>
  <si>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</si>
  <si>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</si>
  <si>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</si>
  <si>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</si>
  <si>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</si>
  <si>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</si>
  <si>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</si>
  <si>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</si>
  <si>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</si>
  <si>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</si>
  <si>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</si>
  <si>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</si>
  <si>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</si>
  <si>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</si>
  <si>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</si>
  <si>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</si>
  <si>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</si>
  <si>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</si>
  <si>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</si>
  <si>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</si>
  <si>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</si>
  <si>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</si>
  <si>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</si>
  <si>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</si>
  <si>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</si>
  <si>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</si>
  <si>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</si>
  <si>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</si>
  <si>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</si>
  <si>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</si>
  <si>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</si>
  <si>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</si>
  <si>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</si>
  <si>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</si>
  <si>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</si>
  <si>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</si>
  <si>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</si>
  <si>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</si>
  <si>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</si>
  <si>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</si>
  <si>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</si>
  <si>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</si>
  <si>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</si>
  <si>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</si>
  <si>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</si>
  <si>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</si>
  <si>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</si>
  <si>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</si>
  <si>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</si>
  <si>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</si>
  <si>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</si>
  <si>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</si>
  <si>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</si>
  <si>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</si>
  <si>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</si>
  <si>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</si>
  <si>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</si>
  <si>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</si>
  <si>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</si>
  <si>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</si>
  <si>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</si>
  <si>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</si>
  <si>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</si>
  <si>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</si>
  <si>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</si>
  <si>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</si>
  <si>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</si>
  <si>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</si>
  <si>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</si>
  <si>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</si>
  <si>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</si>
  <si>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</si>
  <si>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</si>
  <si>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</si>
  <si>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</si>
  <si>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</si>
  <si>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</si>
  <si>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</si>
  <si>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</si>
  <si>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</si>
  <si>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</si>
  <si>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</si>
  <si>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</si>
  <si>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</si>
  <si>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</si>
  <si>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</si>
  <si>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</si>
  <si>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</si>
  <si>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</si>
  <si>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</si>
  <si>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</si>
  <si>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</si>
  <si>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</si>
  <si>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</si>
  <si>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</si>
  <si>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</si>
  <si>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</si>
  <si>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</si>
  <si>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</si>
  <si>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</si>
  <si>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</si>
  <si>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</si>
  <si>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</si>
  <si>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</si>
  <si>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</si>
  <si>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</si>
  <si>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</si>
  <si>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</si>
  <si>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</si>
  <si>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</si>
  <si>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</si>
  <si>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</si>
  <si>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</si>
  <si>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</si>
  <si>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</si>
  <si>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</si>
  <si>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</si>
  <si>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</si>
  <si>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</si>
  <si>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</si>
  <si>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</si>
  <si>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</si>
  <si>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</si>
  <si>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</si>
  <si>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</si>
  <si>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</si>
  <si>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</si>
  <si>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</si>
  <si>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</si>
  <si>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</si>
  <si>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</si>
  <si>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</si>
  <si>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</si>
  <si>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</si>
  <si>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</si>
  <si>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</si>
  <si>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</si>
  <si>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</si>
  <si>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</si>
  <si>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</si>
  <si>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</si>
  <si>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</si>
  <si>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</si>
  <si>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</si>
  <si>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</si>
  <si>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</si>
  <si>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</si>
  <si>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</si>
  <si>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</si>
  <si>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</si>
  <si>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</si>
  <si>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</si>
  <si>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</si>
  <si>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</si>
  <si>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</si>
  <si>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</si>
  <si>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</si>
  <si>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</si>
  <si>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</si>
  <si>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</si>
  <si>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</si>
  <si>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</si>
  <si>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</si>
  <si>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</si>
  <si>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</si>
  <si>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</si>
  <si>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</si>
  <si>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</si>
  <si>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</si>
  <si>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</si>
  <si>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</si>
  <si>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</si>
  <si>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</si>
  <si>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</si>
  <si>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</si>
  <si>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</si>
  <si>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</si>
  <si>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</si>
  <si>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</si>
  <si>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</si>
  <si>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</si>
  <si>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</si>
  <si>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</si>
  <si>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</si>
  <si>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</si>
  <si>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</si>
  <si>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</si>
  <si>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</si>
  <si>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</si>
  <si>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</si>
  <si>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</si>
  <si>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</si>
  <si>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</si>
  <si>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</si>
  <si>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</si>
  <si>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</si>
  <si>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</si>
  <si>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</si>
  <si>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</si>
  <si>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</si>
  <si>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</si>
  <si>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</si>
  <si>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</si>
  <si>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</si>
  <si>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</si>
  <si>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</si>
  <si>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</si>
  <si>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</si>
  <si>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</si>
  <si>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</si>
  <si>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</si>
  <si>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</si>
  <si>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</si>
  <si>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</si>
  <si>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</si>
  <si>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</si>
  <si>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</si>
  <si>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</si>
  <si>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</si>
  <si>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</si>
  <si>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</si>
  <si>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</si>
  <si>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</si>
  <si>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</si>
  <si>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</si>
  <si>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</si>
  <si>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</si>
  <si>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</si>
  <si>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</si>
  <si>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</si>
  <si>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</si>
  <si>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</si>
  <si>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</si>
  <si>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</si>
  <si>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</si>
  <si>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</si>
  <si>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</si>
  <si>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</si>
  <si>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</si>
  <si>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</si>
  <si>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</si>
  <si>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</si>
  <si>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</si>
  <si>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</si>
  <si>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</si>
  <si>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</si>
  <si>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</si>
  <si>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</si>
  <si>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</si>
  <si>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</si>
  <si>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</si>
  <si>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</si>
  <si>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</si>
  <si>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</si>
  <si>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</si>
  <si>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</si>
  <si>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</si>
  <si>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</si>
  <si>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</si>
  <si>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</si>
  <si>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</si>
  <si>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</si>
  <si>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</si>
  <si>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</si>
  <si>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</si>
  <si>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</si>
  <si>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</si>
  <si>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</si>
  <si>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</si>
  <si>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</si>
  <si>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</si>
  <si>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</si>
  <si>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</si>
  <si>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</si>
  <si>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</si>
  <si>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</si>
  <si>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</si>
  <si>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</si>
  <si>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</si>
  <si>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</si>
  <si>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</si>
  <si>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</si>
  <si>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</si>
  <si>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</si>
  <si>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</si>
  <si>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</si>
  <si>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</si>
  <si>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</si>
  <si>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</si>
  <si>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</si>
  <si>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</si>
  <si>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</si>
  <si>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</si>
  <si>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</si>
  <si>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</si>
  <si>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</si>
  <si>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</si>
  <si>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</si>
  <si>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</si>
  <si>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</si>
  <si>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</si>
  <si>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</si>
  <si>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</si>
  <si>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</si>
  <si>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</si>
  <si>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</si>
  <si>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</si>
  <si>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</si>
  <si>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</si>
  <si>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</si>
  <si>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</si>
  <si>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</si>
  <si>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</si>
  <si>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</si>
  <si>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</si>
  <si>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</si>
  <si>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</si>
  <si>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</si>
  <si>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</si>
  <si>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</si>
  <si>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</si>
  <si>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</si>
  <si>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</si>
  <si>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</si>
  <si>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</si>
  <si>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</si>
  <si>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</si>
  <si>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</si>
  <si>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</si>
  <si>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</si>
  <si>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</si>
  <si>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</si>
  <si>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</si>
  <si>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</si>
  <si>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</si>
  <si>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</si>
  <si>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</si>
  <si>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</si>
  <si>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</si>
  <si>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</si>
  <si>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</si>
  <si>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</si>
  <si>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</si>
  <si>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</si>
  <si>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</si>
  <si>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</si>
  <si>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</si>
  <si>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</si>
  <si>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</si>
  <si>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</si>
  <si>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</si>
  <si>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</si>
  <si>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</si>
  <si>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</si>
  <si>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</si>
  <si>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</si>
  <si>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</si>
  <si>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</si>
  <si>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</si>
  <si>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</si>
  <si>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</si>
  <si>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</si>
  <si>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</si>
  <si>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</si>
  <si>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</si>
  <si>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</si>
  <si>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</si>
  <si>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</si>
  <si>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</si>
  <si>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</si>
  <si>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</si>
  <si>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</si>
  <si>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</si>
  <si>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</si>
  <si>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</si>
  <si>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</si>
  <si>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</si>
  <si>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</si>
  <si>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</si>
  <si>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</si>
  <si>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</si>
  <si>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</si>
  <si>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</si>
  <si>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</si>
  <si>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</si>
  <si>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</si>
  <si>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</si>
  <si>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</si>
  <si>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</si>
  <si>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</si>
  <si>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</si>
  <si>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</si>
  <si>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</si>
  <si>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</si>
  <si>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</si>
  <si>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</si>
  <si>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</si>
  <si>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</si>
  <si>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</si>
  <si>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</si>
  <si>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</si>
  <si>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</si>
  <si>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</si>
  <si>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</si>
  <si>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</si>
  <si>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</si>
  <si>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</si>
  <si>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</si>
  <si>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</si>
  <si>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</si>
  <si>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</si>
  <si>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</si>
  <si>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</si>
  <si>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</si>
  <si>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</si>
  <si>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</si>
  <si>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</si>
  <si>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</si>
  <si>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</si>
  <si>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</si>
  <si>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</si>
  <si>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</si>
  <si>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</si>
  <si>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</si>
  <si>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</si>
  <si>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</si>
  <si>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</si>
  <si>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</si>
  <si>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</si>
  <si>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</si>
  <si>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</si>
  <si>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</si>
  <si>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</si>
  <si>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</si>
  <si>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</si>
  <si>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</si>
  <si>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</si>
  <si>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</si>
  <si>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</si>
  <si>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</si>
  <si>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</si>
  <si>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</si>
  <si>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</si>
  <si>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</si>
  <si>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</si>
  <si>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</si>
  <si>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</si>
  <si>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</si>
  <si>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</si>
  <si>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</si>
  <si>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</si>
  <si>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</si>
  <si>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</si>
  <si>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</si>
  <si>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</si>
  <si>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</si>
  <si>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</si>
  <si>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</si>
  <si>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</si>
  <si>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</si>
  <si>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</si>
  <si>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</si>
  <si>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</si>
  <si>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</si>
  <si>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</si>
  <si>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</si>
  <si>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</si>
  <si>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</si>
  <si>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</si>
  <si>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</si>
  <si>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</si>
  <si>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</si>
  <si>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</si>
  <si>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</si>
  <si>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</si>
  <si>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</si>
  <si>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</si>
  <si>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</si>
  <si>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</si>
  <si>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</si>
  <si>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</si>
  <si>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</si>
  <si>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</si>
  <si>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</si>
  <si>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</si>
  <si>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</si>
  <si>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</si>
  <si>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</si>
  <si>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</si>
  <si>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</si>
  <si>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</si>
  <si>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</si>
  <si>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</si>
  <si>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</si>
  <si>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</si>
  <si>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</si>
  <si>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</si>
  <si>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</si>
  <si>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</si>
  <si>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</si>
  <si>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</si>
  <si>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</si>
  <si>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</si>
  <si>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</si>
  <si>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</si>
  <si>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</si>
  <si>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</si>
  <si>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</si>
  <si>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</si>
  <si>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</si>
  <si>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</si>
  <si>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</si>
  <si>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</si>
  <si>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</si>
  <si>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</si>
  <si>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</si>
  <si>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</si>
  <si>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</si>
  <si>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</si>
  <si>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</si>
  <si>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</si>
  <si>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</si>
  <si>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</si>
  <si>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</si>
  <si>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</si>
  <si>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</si>
  <si>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</si>
  <si>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</si>
  <si>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</si>
  <si>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</si>
  <si>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</si>
  <si>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</si>
  <si>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</si>
  <si>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</si>
  <si>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</si>
  <si>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</si>
  <si>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</si>
  <si>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</si>
  <si>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</si>
  <si>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</si>
  <si>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</si>
  <si>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</si>
  <si>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</si>
  <si>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</si>
  <si>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</si>
  <si>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</si>
  <si>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</si>
  <si>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</si>
  <si>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</si>
  <si>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</si>
  <si>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</si>
  <si>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</si>
  <si>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</si>
  <si>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</si>
  <si>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</si>
  <si>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</si>
  <si>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</si>
  <si>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</si>
  <si>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</si>
  <si>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</si>
  <si>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</si>
  <si>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</si>
  <si>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</si>
  <si>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</si>
  <si>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</si>
  <si>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</si>
  <si>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</si>
  <si>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</si>
  <si>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</si>
  <si>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</si>
  <si>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</si>
  <si>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</si>
  <si>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</si>
  <si>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</si>
  <si>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</si>
  <si>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</si>
  <si>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</si>
  <si>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</si>
  <si>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</si>
  <si>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</si>
  <si>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</si>
  <si>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</si>
  <si>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</si>
  <si>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</si>
  <si>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</si>
  <si>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</si>
  <si>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</si>
  <si>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</si>
  <si>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</si>
  <si>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</si>
  <si>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</si>
  <si>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</si>
  <si>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</si>
  <si>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</si>
  <si>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</si>
  <si>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</si>
  <si>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</si>
  <si>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</si>
  <si>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</si>
  <si>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</si>
  <si>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</si>
  <si>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</si>
  <si>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</si>
  <si>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</si>
  <si>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</si>
  <si>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</si>
  <si>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</si>
  <si>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</si>
  <si>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</si>
  <si>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</si>
  <si>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</si>
  <si>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</si>
  <si>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</si>
  <si>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</si>
  <si>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</si>
  <si>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</si>
  <si>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</si>
  <si>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</si>
  <si>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</si>
  <si>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</si>
  <si>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</si>
  <si>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</si>
  <si>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</si>
  <si>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</si>
  <si>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</si>
  <si>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</si>
  <si>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</si>
  <si>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</si>
  <si>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</si>
  <si>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</si>
  <si>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</si>
  <si>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</si>
  <si>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</si>
  <si>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</si>
  <si>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</si>
  <si>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</si>
  <si>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</si>
  <si>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</si>
  <si>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</si>
  <si>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</si>
  <si>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</si>
  <si>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</si>
  <si>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</si>
  <si>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</si>
  <si>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</si>
  <si>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</si>
  <si>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</si>
  <si>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</si>
  <si>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</si>
  <si>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</si>
  <si>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</si>
  <si>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</si>
  <si>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</si>
  <si>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</si>
  <si>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</si>
  <si>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</si>
  <si>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</si>
  <si>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</si>
  <si>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</si>
  <si>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</si>
  <si>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</si>
  <si>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</si>
  <si>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</si>
  <si>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</si>
  <si>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</si>
  <si>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</si>
  <si>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</si>
  <si>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</si>
  <si>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</si>
  <si>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</si>
  <si>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</si>
  <si>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</si>
  <si>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</si>
  <si>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</si>
  <si>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</si>
  <si>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</si>
  <si>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</si>
  <si>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</si>
  <si>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</si>
  <si>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</si>
  <si>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</si>
  <si>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</si>
  <si>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</si>
  <si>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</si>
  <si>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</si>
  <si>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</si>
  <si>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</si>
  <si>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</si>
  <si>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</si>
  <si>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</si>
  <si>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</si>
  <si>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</si>
  <si>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</si>
  <si>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</si>
  <si>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</si>
  <si>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</si>
  <si>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</si>
  <si>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</si>
  <si>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</si>
  <si>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</si>
  <si>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</si>
  <si>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</si>
  <si>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</si>
  <si>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</si>
  <si>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</si>
  <si>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</si>
  <si>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</si>
  <si>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</si>
  <si>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</si>
  <si>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</si>
  <si>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</si>
  <si>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</si>
  <si>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</si>
  <si>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</si>
  <si>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</si>
  <si>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</si>
  <si>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</si>
  <si>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</si>
  <si>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</si>
  <si>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</si>
  <si>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</si>
  <si>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</si>
  <si>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</si>
  <si>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</si>
  <si>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</si>
  <si>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</si>
  <si>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</si>
  <si>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</si>
  <si>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</si>
  <si>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</si>
  <si>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</si>
  <si>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</si>
  <si>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</si>
  <si>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</si>
  <si>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</si>
  <si>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</si>
  <si>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</si>
  <si>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</si>
  <si>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</si>
  <si>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</si>
  <si>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</si>
  <si>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</si>
  <si>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</si>
  <si>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</si>
  <si>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</si>
  <si>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</si>
  <si>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</si>
  <si>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</si>
  <si>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</si>
  <si>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</si>
  <si>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</si>
  <si>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</si>
  <si>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</si>
  <si>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</si>
  <si>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</si>
  <si>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</si>
  <si>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</si>
  <si>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</si>
  <si>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</si>
  <si>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</si>
  <si>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</si>
  <si>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</si>
  <si>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</si>
  <si>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</si>
  <si>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</si>
  <si>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</si>
  <si>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</si>
  <si>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</si>
  <si>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</si>
  <si>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</si>
  <si>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</si>
  <si>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</si>
  <si>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</si>
  <si>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</si>
  <si>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</si>
  <si>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</si>
  <si>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</si>
  <si>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</si>
  <si>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</si>
  <si>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</si>
  <si>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</si>
  <si>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</si>
  <si>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</si>
  <si>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</si>
  <si>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</si>
  <si>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</si>
  <si>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</si>
  <si>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</si>
  <si>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</si>
  <si>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</si>
  <si>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</si>
  <si>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</si>
  <si>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</si>
  <si>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</si>
  <si>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</si>
  <si>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</si>
  <si>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</si>
  <si>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</si>
  <si>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</si>
  <si>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</si>
  <si>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</si>
  <si>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</si>
  <si>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</si>
  <si>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</si>
  <si>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</si>
  <si>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</si>
  <si>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</si>
  <si>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</si>
  <si>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</si>
  <si>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</si>
  <si>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</si>
  <si>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</si>
  <si>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</si>
  <si>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</si>
  <si>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</si>
  <si>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</si>
  <si>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</si>
  <si>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</si>
  <si>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</si>
  <si>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</si>
  <si>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</si>
  <si>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</si>
  <si>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</si>
  <si>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</si>
  <si>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</si>
  <si>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</si>
  <si>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</si>
  <si>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</si>
  <si>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</si>
  <si>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</si>
  <si>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</si>
  <si>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</si>
  <si>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</si>
  <si>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</si>
  <si>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</si>
  <si>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</si>
  <si>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</si>
  <si>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</si>
  <si>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</si>
  <si>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</si>
  <si>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</si>
  <si>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</si>
  <si>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</si>
  <si>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</si>
  <si>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</si>
  <si>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</si>
  <si>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</si>
  <si>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</si>
  <si>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</si>
  <si>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</si>
  <si>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</si>
  <si>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</si>
  <si>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</si>
  <si>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</si>
  <si>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</si>
  <si>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</si>
  <si>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</si>
  <si>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</si>
  <si>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</si>
  <si>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</si>
  <si>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</si>
  <si>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</si>
  <si>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</si>
  <si>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</si>
  <si>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</si>
  <si>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</si>
  <si>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</si>
  <si>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</si>
  <si>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</si>
  <si>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</si>
  <si>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</si>
  <si>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</si>
  <si>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</si>
  <si>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</si>
  <si>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</si>
  <si>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</si>
  <si>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</si>
  <si>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</si>
  <si>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</si>
  <si>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</si>
  <si>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</si>
  <si>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</si>
  <si>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</si>
  <si>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</si>
  <si>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</si>
  <si>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</si>
  <si>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</si>
  <si>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</si>
  <si>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</si>
  <si>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</si>
  <si>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</si>
  <si>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</si>
  <si>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</si>
  <si>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</si>
  <si>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</si>
  <si>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</si>
  <si>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</si>
  <si>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</si>
  <si>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</si>
  <si>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</si>
  <si>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</si>
  <si>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</si>
  <si>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</si>
  <si>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</si>
  <si>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</si>
  <si>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</si>
  <si>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</si>
  <si>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</si>
  <si>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</si>
  <si>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</si>
  <si>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</si>
  <si>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</si>
  <si>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</si>
  <si>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</si>
  <si>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</si>
  <si>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</si>
  <si>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</si>
  <si>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</si>
  <si>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</si>
  <si>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</si>
  <si>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</si>
  <si>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</si>
  <si>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</si>
  <si>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</si>
  <si>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</si>
  <si>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</si>
  <si>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</si>
  <si>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</si>
  <si>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</si>
  <si>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</si>
  <si>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</si>
  <si>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</si>
  <si>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</si>
  <si>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</si>
  <si>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</si>
  <si>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</si>
  <si>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</si>
  <si>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</si>
  <si>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</si>
  <si>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</si>
  <si>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</si>
  <si>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</si>
  <si>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</si>
  <si>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</si>
  <si>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</si>
  <si>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</si>
  <si>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</si>
  <si>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</si>
  <si>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</si>
  <si>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</si>
  <si>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</si>
  <si>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</si>
  <si>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</si>
  <si>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</si>
  <si>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</si>
  <si>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</si>
  <si>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</si>
  <si>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</si>
  <si>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</si>
  <si>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</si>
  <si>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</si>
  <si>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</si>
  <si>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</si>
  <si>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</si>
  <si>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</si>
  <si>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</si>
  <si>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</si>
  <si>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</si>
  <si>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</si>
  <si>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</si>
  <si>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</si>
  <si>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</si>
  <si>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</si>
  <si>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</si>
  <si>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</si>
  <si>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</si>
  <si>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</si>
  <si>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</si>
  <si>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</si>
  <si>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</si>
  <si>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</si>
  <si>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</si>
  <si>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</si>
  <si>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</si>
  <si>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</si>
  <si>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</si>
  <si>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</si>
  <si>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</si>
  <si>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</si>
  <si>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</si>
  <si>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</si>
  <si>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</si>
  <si>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</si>
  <si>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</si>
  <si>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</si>
  <si>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</si>
  <si>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</si>
  <si>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</si>
  <si>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</si>
  <si>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</si>
  <si>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</si>
  <si>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</si>
  <si>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</si>
  <si>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</si>
  <si>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</si>
  <si>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</si>
  <si>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</si>
  <si>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</si>
  <si>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</si>
  <si>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</si>
  <si>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</si>
  <si>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</si>
  <si>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</si>
  <si>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</si>
  <si>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</si>
  <si>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</si>
  <si>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</si>
  <si>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</si>
  <si>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</si>
  <si>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</si>
  <si>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</si>
  <si>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</si>
  <si>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</si>
  <si>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</si>
  <si>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</si>
  <si>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</si>
  <si>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</si>
  <si>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</si>
  <si>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</si>
  <si>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</si>
  <si>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</si>
  <si>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</si>
  <si>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</si>
  <si>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</si>
  <si>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</si>
  <si>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</si>
  <si>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</si>
  <si>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</si>
  <si>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</si>
  <si>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</si>
  <si>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</si>
  <si>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</si>
  <si>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</si>
  <si>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</si>
  <si>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</si>
  <si>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</si>
  <si>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</si>
  <si>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</si>
  <si>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</si>
  <si>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</si>
  <si>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</si>
  <si>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</si>
  <si>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</si>
  <si>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</si>
  <si>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</si>
  <si>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</si>
  <si>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</si>
  <si>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</si>
  <si>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</si>
  <si>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</si>
  <si>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</si>
  <si>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</si>
  <si>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</si>
  <si>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</si>
  <si>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</si>
  <si>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</si>
  <si>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</si>
  <si>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</si>
  <si>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</si>
  <si>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</si>
  <si>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</si>
  <si>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</si>
  <si>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</si>
  <si>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</si>
  <si>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</si>
  <si>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</si>
  <si>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</si>
  <si>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</si>
  <si>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</si>
  <si>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</si>
  <si>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</si>
  <si>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</si>
  <si>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</si>
  <si>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</si>
  <si>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</si>
  <si>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</si>
  <si>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</si>
  <si>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</si>
  <si>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</si>
  <si>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</si>
  <si>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</si>
  <si>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</si>
  <si>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</si>
  <si>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</si>
  <si>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</si>
  <si>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</si>
  <si>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</si>
  <si>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</si>
  <si>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</si>
  <si>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</si>
  <si>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</si>
  <si>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</si>
  <si>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</si>
  <si>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</si>
  <si>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</si>
  <si>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</si>
  <si>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</si>
  <si>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</si>
  <si>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</si>
  <si>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</si>
  <si>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</si>
  <si>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</si>
  <si>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</si>
  <si>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</si>
  <si>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</si>
  <si>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</si>
  <si>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</si>
  <si>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</si>
  <si>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</si>
  <si>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</si>
  <si>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</si>
  <si>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</si>
  <si>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</si>
  <si>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</si>
  <si>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</si>
  <si>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</si>
  <si>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</si>
  <si>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</si>
  <si>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</si>
  <si>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</si>
  <si>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</si>
  <si>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</si>
  <si>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</si>
  <si>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</si>
  <si>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</si>
  <si>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</si>
  <si>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</si>
  <si>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</si>
  <si>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</si>
  <si>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</si>
  <si>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</si>
  <si>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</si>
  <si>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</si>
  <si>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</si>
  <si>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</si>
  <si>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</si>
  <si>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</si>
  <si>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</si>
  <si>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</si>
  <si>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</si>
  <si>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</si>
  <si>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</si>
  <si>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</si>
  <si>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</si>
  <si>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</si>
  <si>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</si>
  <si>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</si>
  <si>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</si>
  <si>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</si>
  <si>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</si>
  <si>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</si>
  <si>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</si>
  <si>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</si>
  <si>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</si>
  <si>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</si>
  <si>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</si>
  <si>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</si>
  <si>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</si>
  <si>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</si>
  <si>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</si>
  <si>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</si>
  <si>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</si>
  <si>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</si>
  <si>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</si>
  <si>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</si>
  <si>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</si>
  <si>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</si>
  <si>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</si>
  <si>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</si>
  <si>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</si>
  <si>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</si>
  <si>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</si>
  <si>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</si>
  <si>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</si>
  <si>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</si>
  <si>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</si>
  <si>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</si>
  <si>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</si>
  <si>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</si>
  <si>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</si>
  <si>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</si>
  <si>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</si>
  <si>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</si>
  <si>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</si>
  <si>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</si>
  <si>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</si>
  <si>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</si>
  <si>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</si>
  <si>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</si>
  <si>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</si>
  <si>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</si>
  <si>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</si>
  <si>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</si>
  <si>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</si>
  <si>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</si>
  <si>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</si>
  <si>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</si>
  <si>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</si>
  <si>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</si>
  <si>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</si>
  <si>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</si>
  <si>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</si>
  <si>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</si>
  <si>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</si>
  <si>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</si>
  <si>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</si>
  <si>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</si>
  <si>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</si>
  <si>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</si>
  <si>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</si>
  <si>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</si>
  <si>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</si>
  <si>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</si>
  <si>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</si>
  <si>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</si>
  <si>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</si>
  <si>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</si>
  <si>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</si>
  <si>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</si>
  <si>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</si>
  <si>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</si>
  <si>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</si>
  <si>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</si>
  <si>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</si>
  <si>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</si>
  <si>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</si>
  <si>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</si>
  <si>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</si>
  <si>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</si>
  <si>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</si>
  <si>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</si>
  <si>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</si>
  <si>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</si>
  <si>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</si>
  <si>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</si>
  <si>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</si>
  <si>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</si>
  <si>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</si>
  <si>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</si>
  <si>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</si>
  <si>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</si>
  <si>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</si>
  <si>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</si>
  <si>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</si>
  <si>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</si>
  <si>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</si>
  <si>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</si>
  <si>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</si>
  <si>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</si>
  <si>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</si>
  <si>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</si>
  <si>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</si>
  <si>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</si>
  <si>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</si>
  <si>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</si>
  <si>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</si>
  <si>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</si>
  <si>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</si>
  <si>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</si>
  <si>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</si>
  <si>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</si>
  <si>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</si>
  <si>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</si>
  <si>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</si>
  <si>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</si>
  <si>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</si>
  <si>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</si>
  <si>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</si>
  <si>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</si>
  <si>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</si>
  <si>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</si>
  <si>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</si>
  <si>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</si>
  <si>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</si>
  <si>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</si>
  <si>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</si>
  <si>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</si>
  <si>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</si>
  <si>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</si>
  <si>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</si>
  <si>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</si>
  <si>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</si>
  <si>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</si>
  <si>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</si>
  <si>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</si>
  <si>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</si>
  <si>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</si>
  <si>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</si>
  <si>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</si>
  <si>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</si>
  <si>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</si>
  <si>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</si>
  <si>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</si>
  <si>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</si>
  <si>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</si>
  <si>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</si>
  <si>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</si>
  <si>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</si>
  <si>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</si>
  <si>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</si>
  <si>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</si>
  <si>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</si>
  <si>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</si>
  <si>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</si>
  <si>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</si>
  <si>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</si>
  <si>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</si>
  <si>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</si>
  <si>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</si>
  <si>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</si>
  <si>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</si>
  <si>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</si>
  <si>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</si>
  <si>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</si>
  <si>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</si>
  <si>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</si>
  <si>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</si>
  <si>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</si>
  <si>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</si>
  <si>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</si>
  <si>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</si>
  <si>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</si>
  <si>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</si>
  <si>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</si>
  <si>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</si>
  <si>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</si>
  <si>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</si>
  <si>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</si>
  <si>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</si>
  <si>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</si>
  <si>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</si>
  <si>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</si>
  <si>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</si>
  <si>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</si>
  <si>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</si>
  <si>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</si>
  <si>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</si>
  <si>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</si>
  <si>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</si>
  <si>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</si>
  <si>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</si>
  <si>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</si>
  <si>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</si>
  <si>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</si>
  <si>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</si>
  <si>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</si>
  <si>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</si>
  <si>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</si>
  <si>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</si>
  <si>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</si>
  <si>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</si>
  <si>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</si>
  <si>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</si>
  <si>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</si>
  <si>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</si>
  <si>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</si>
  <si>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</si>
  <si>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</si>
  <si>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</si>
  <si>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</si>
  <si>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</si>
  <si>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</si>
  <si>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</si>
  <si>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</si>
  <si>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</si>
  <si>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</si>
  <si>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</si>
  <si>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</si>
  <si>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</si>
  <si>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</si>
  <si>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</si>
  <si>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</si>
  <si>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</si>
  <si>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</si>
  <si>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</si>
  <si>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</si>
  <si>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</si>
  <si>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</si>
  <si>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</si>
  <si>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</si>
  <si>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</si>
  <si>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</si>
  <si>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</si>
  <si>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</si>
  <si>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</si>
  <si>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</si>
  <si>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</si>
  <si>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</si>
  <si>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</si>
  <si>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</si>
  <si>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</si>
  <si>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</si>
  <si>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</si>
  <si>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</si>
  <si>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</si>
  <si>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</si>
  <si>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</si>
  <si>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</si>
  <si>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</si>
  <si>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</si>
  <si>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</si>
  <si>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</si>
  <si>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</si>
  <si>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</si>
  <si>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</si>
  <si>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</si>
  <si>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</si>
  <si>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</si>
  <si>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</si>
  <si>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</si>
  <si>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</si>
  <si>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</si>
  <si>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</si>
  <si>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</si>
  <si>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</si>
  <si>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</si>
  <si>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</si>
  <si>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</si>
  <si>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</si>
  <si>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</si>
  <si>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</si>
  <si>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</si>
  <si>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</si>
  <si>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</si>
  <si>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</si>
  <si>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</si>
  <si>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</si>
  <si>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</si>
  <si>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</si>
  <si>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</si>
  <si>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</si>
  <si>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</si>
  <si>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</si>
  <si>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</si>
  <si>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</si>
  <si>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</si>
  <si>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</si>
  <si>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</si>
  <si>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</si>
  <si>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</si>
  <si>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</si>
  <si>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</si>
  <si>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</si>
  <si>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</si>
  <si>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</si>
  <si>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</si>
  <si>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</si>
  <si>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</si>
  <si>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</si>
  <si>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</si>
  <si>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</si>
  <si>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</si>
  <si>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</si>
  <si>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</si>
  <si>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</si>
  <si>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</si>
  <si>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</si>
  <si>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</si>
  <si>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</si>
  <si>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</si>
  <si>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</si>
  <si>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</si>
  <si>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</si>
  <si>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</si>
  <si>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</si>
  <si>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</si>
  <si>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</si>
  <si>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</si>
  <si>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</si>
  <si>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</si>
  <si>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</si>
  <si>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</si>
  <si>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</si>
  <si>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</si>
  <si>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</si>
  <si>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</si>
  <si>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</si>
  <si>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</si>
  <si>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</si>
  <si>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</si>
  <si>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</si>
  <si>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</si>
  <si>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</si>
  <si>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</si>
  <si>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</si>
  <si>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</si>
  <si>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</si>
  <si>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</si>
  <si>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</si>
  <si>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</si>
  <si>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</si>
  <si>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</si>
  <si>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</si>
  <si>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</si>
  <si>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</si>
  <si>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</si>
  <si>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</si>
  <si>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</si>
  <si>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</si>
  <si>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</si>
  <si>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</si>
  <si>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</si>
  <si>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</si>
  <si>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</si>
  <si>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</si>
  <si>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</si>
  <si>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</si>
  <si>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</si>
  <si>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</si>
  <si>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</si>
  <si>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</si>
  <si>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</si>
  <si>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</si>
  <si>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</si>
  <si>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</si>
  <si>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</si>
  <si>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</si>
  <si>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</si>
  <si>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</si>
  <si>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</si>
  <si>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</si>
  <si>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</si>
  <si>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</si>
  <si>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</si>
  <si>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</si>
  <si>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</si>
  <si>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</si>
  <si>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</si>
  <si>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</si>
  <si>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</si>
  <si>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</si>
  <si>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</si>
  <si>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</si>
  <si>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</si>
  <si>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</si>
  <si>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</si>
  <si>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</si>
  <si>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</si>
  <si>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</si>
  <si>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</si>
  <si>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</si>
  <si>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</si>
  <si>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</si>
  <si>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</si>
  <si>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</si>
  <si>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</si>
  <si>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</si>
  <si>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</si>
  <si>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</si>
  <si>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</si>
  <si>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</si>
  <si>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</si>
  <si>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</si>
  <si>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</si>
  <si>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</si>
  <si>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</si>
  <si>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</si>
  <si>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</si>
  <si>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</si>
  <si>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</si>
  <si>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</si>
  <si>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</si>
  <si>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</si>
  <si>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</si>
  <si>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</si>
  <si>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</si>
  <si>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</si>
  <si>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</si>
  <si>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</si>
  <si>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</si>
  <si>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</si>
  <si>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</si>
  <si>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</si>
  <si>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</si>
  <si>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</si>
  <si>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</si>
  <si>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</si>
  <si>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</si>
  <si>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</si>
  <si>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</si>
  <si>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</si>
  <si>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</si>
  <si>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</si>
  <si>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</si>
  <si>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</si>
  <si>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</si>
  <si>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</si>
  <si>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</si>
  <si>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</si>
  <si>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</si>
  <si>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</si>
  <si>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</si>
  <si>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</si>
  <si>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</si>
  <si>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</si>
  <si>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</si>
  <si>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</si>
  <si>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</si>
  <si>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</si>
  <si>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</si>
  <si>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</si>
  <si>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</si>
  <si>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</si>
  <si>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</si>
  <si>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</si>
  <si>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</si>
  <si>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</si>
  <si>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</si>
  <si>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</si>
  <si>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</si>
  <si>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</si>
  <si>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</si>
  <si>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</si>
  <si>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</si>
  <si>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</si>
  <si>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</si>
  <si>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</si>
  <si>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</si>
  <si>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</si>
  <si>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</si>
  <si>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</si>
  <si>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</si>
  <si>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</si>
  <si>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</si>
  <si>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</si>
  <si>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</si>
  <si>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</si>
  <si>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</si>
  <si>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</si>
  <si>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</si>
  <si>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</si>
  <si>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</si>
  <si>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</si>
  <si>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</si>
  <si>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</si>
  <si>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</si>
  <si>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</si>
  <si>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</si>
  <si>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</si>
  <si>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</si>
  <si>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</si>
  <si>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</si>
  <si>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</si>
  <si>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</si>
  <si>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</si>
  <si>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</si>
  <si>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</si>
  <si>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</si>
  <si>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</si>
  <si>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</si>
  <si>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</si>
  <si>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</si>
  <si>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</si>
  <si>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</si>
  <si>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</si>
  <si>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</si>
  <si>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</si>
  <si>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</si>
  <si>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</si>
  <si>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</si>
  <si>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</si>
  <si>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</si>
  <si>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</si>
  <si>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</si>
  <si>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</si>
  <si>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</si>
  <si>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</si>
  <si>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</si>
  <si>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</si>
  <si>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</si>
  <si>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</si>
  <si>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</si>
  <si>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</si>
  <si>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</si>
  <si>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</si>
  <si>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</si>
  <si>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</si>
  <si>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</si>
  <si>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</si>
  <si>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</si>
  <si>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</si>
  <si>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</si>
  <si>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</si>
  <si>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</si>
  <si>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</si>
  <si>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</si>
  <si>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</si>
  <si>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</si>
  <si>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</si>
  <si>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</si>
  <si>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</si>
  <si>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</si>
  <si>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</si>
  <si>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</si>
  <si>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</si>
  <si>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</si>
  <si>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</si>
  <si>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</si>
  <si>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</si>
  <si>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</si>
  <si>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</si>
  <si>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</si>
  <si>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</si>
  <si>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</si>
  <si>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</si>
  <si>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</si>
  <si>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</si>
  <si>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</si>
  <si>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</si>
  <si>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</si>
  <si>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</si>
  <si>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</si>
  <si>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</si>
  <si>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</si>
  <si>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</si>
  <si>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</si>
  <si>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</si>
  <si>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</si>
  <si>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</si>
  <si>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</si>
  <si>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</si>
  <si>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</si>
  <si>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</si>
  <si>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</si>
  <si>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</si>
  <si>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</si>
  <si>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</si>
  <si>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</si>
  <si>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</si>
  <si>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</si>
  <si>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</si>
  <si>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</si>
  <si>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</si>
  <si>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</si>
  <si>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</si>
  <si>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</si>
  <si>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</si>
  <si>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</si>
  <si>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</si>
  <si>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</si>
  <si>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</si>
  <si>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</si>
  <si>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</si>
  <si>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</si>
  <si>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</si>
  <si>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</si>
  <si>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</si>
  <si>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</si>
  <si>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</si>
  <si>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</si>
  <si>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</si>
  <si>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</si>
  <si>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</si>
  <si>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</si>
  <si>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</si>
  <si>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</si>
  <si>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</si>
  <si>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</si>
  <si>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</si>
  <si>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</si>
  <si>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</si>
  <si>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</si>
  <si>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</si>
  <si>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</si>
  <si>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</si>
  <si>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</si>
  <si>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</si>
  <si>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</si>
  <si>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</si>
  <si>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</si>
  <si>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</si>
  <si>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</si>
  <si>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</si>
  <si>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</si>
  <si>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</si>
  <si>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</si>
  <si>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</si>
  <si>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</si>
  <si>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</si>
  <si>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</si>
  <si>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</si>
  <si>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</si>
  <si>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</si>
  <si>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</si>
  <si>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</si>
  <si>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</si>
  <si>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</si>
  <si>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</si>
  <si>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</si>
  <si>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</si>
  <si>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</si>
  <si>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</si>
  <si>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</si>
  <si>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</si>
  <si>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</si>
  <si>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</si>
  <si>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</si>
  <si>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</si>
  <si>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</si>
  <si>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</si>
  <si>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</si>
  <si>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</si>
  <si>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</si>
  <si>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</si>
  <si>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</si>
  <si>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</si>
  <si>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</si>
  <si>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</si>
  <si>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</si>
  <si>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</si>
  <si>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</si>
  <si>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</si>
  <si>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</si>
  <si>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</si>
  <si>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</si>
  <si>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</si>
  <si>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</si>
  <si>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</si>
  <si>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</si>
  <si>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</si>
  <si>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</si>
  <si>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</si>
  <si>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</si>
  <si>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</si>
  <si>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</si>
  <si>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</si>
  <si>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</si>
  <si>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</si>
  <si>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</si>
  <si>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</si>
  <si>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</si>
  <si>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</si>
  <si>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</si>
  <si>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</si>
  <si>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</si>
  <si>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</si>
  <si>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</si>
  <si>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</si>
  <si>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</si>
  <si>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</si>
  <si>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</si>
  <si>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</si>
  <si>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</si>
  <si>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</si>
  <si>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</si>
  <si>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</si>
  <si>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</si>
  <si>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</si>
  <si>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</si>
  <si>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</si>
  <si>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</si>
  <si>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</si>
  <si>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</si>
  <si>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</si>
  <si>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</si>
  <si>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</si>
  <si>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</si>
  <si>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</si>
  <si>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</si>
  <si>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</si>
  <si>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</si>
  <si>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</si>
  <si>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</si>
  <si>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</si>
  <si>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</si>
  <si>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</si>
  <si>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</si>
  <si>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</si>
  <si>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</si>
  <si>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</si>
  <si>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</si>
  <si>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</si>
  <si>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</si>
  <si>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</si>
  <si>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</si>
  <si>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</si>
  <si>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</si>
  <si>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</si>
  <si>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</si>
  <si>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</si>
  <si>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</si>
  <si>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</si>
  <si>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</si>
  <si>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</si>
  <si>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</si>
  <si>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</si>
  <si>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</si>
  <si>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</si>
  <si>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</si>
  <si>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</si>
  <si>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</si>
  <si>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</si>
  <si>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</si>
  <si>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</si>
  <si>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</si>
  <si>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</si>
  <si>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</si>
  <si>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</si>
  <si>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</si>
  <si>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</si>
  <si>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</si>
  <si>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</si>
  <si>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</si>
  <si>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</si>
  <si>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</si>
  <si>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</si>
  <si>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</si>
  <si>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</si>
  <si>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</si>
  <si>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</si>
  <si>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</si>
  <si>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</si>
  <si>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</si>
  <si>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</si>
  <si>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</si>
  <si>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</si>
  <si>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</si>
  <si>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</si>
  <si>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</si>
  <si>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</si>
  <si>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</si>
  <si>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</si>
  <si>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</si>
  <si>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</si>
  <si>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</si>
  <si>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</si>
  <si>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</si>
  <si>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</si>
  <si>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</si>
  <si>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</si>
  <si>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</si>
  <si>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</si>
  <si>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</si>
  <si>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</si>
  <si>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</si>
  <si>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</si>
  <si>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</si>
  <si>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</si>
  <si>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</si>
  <si>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</si>
  <si>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</si>
  <si>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</si>
  <si>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</si>
  <si>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</si>
  <si>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</si>
  <si>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</si>
  <si>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</si>
  <si>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</si>
  <si>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</si>
  <si>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</si>
  <si>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</si>
  <si>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</si>
  <si>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</si>
  <si>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</si>
  <si>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</si>
  <si>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</si>
  <si>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</si>
  <si>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</si>
  <si>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</si>
  <si>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</si>
  <si>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</si>
  <si>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</si>
  <si>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</si>
  <si>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</si>
  <si>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</si>
  <si>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</si>
  <si>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</si>
  <si>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</si>
  <si>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</si>
  <si>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</si>
  <si>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</si>
  <si>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</si>
  <si>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</si>
  <si>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</si>
  <si>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</si>
  <si>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</si>
  <si>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</si>
  <si>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</si>
  <si>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</si>
  <si>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</si>
  <si>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</si>
  <si>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</si>
  <si>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</si>
  <si>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</si>
  <si>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</si>
  <si>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</si>
  <si>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</si>
  <si>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</si>
  <si>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</si>
  <si>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</si>
  <si>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</si>
  <si>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</si>
  <si>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</si>
  <si>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</si>
  <si>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</si>
  <si>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</si>
  <si>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</si>
  <si>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</si>
  <si>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</si>
  <si>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</si>
  <si>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</si>
  <si>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</si>
  <si>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</si>
  <si>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</si>
  <si>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</si>
  <si>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</si>
  <si>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</si>
  <si>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</si>
  <si>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</si>
  <si>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</si>
  <si>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</si>
  <si>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</si>
  <si>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</si>
  <si>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</si>
  <si>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</si>
  <si>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</si>
  <si>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</si>
  <si>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</si>
  <si>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</si>
  <si>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</si>
  <si>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</si>
  <si>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</si>
  <si>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</si>
  <si>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</si>
  <si>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</si>
  <si>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</si>
  <si>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</si>
  <si>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</si>
  <si>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</si>
  <si>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</si>
  <si>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</si>
  <si>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</si>
  <si>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</si>
  <si>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</si>
  <si>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</si>
  <si>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</si>
  <si>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</si>
  <si>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</si>
  <si>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</si>
  <si>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</si>
  <si>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</si>
  <si>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</si>
  <si>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</si>
  <si>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</si>
  <si>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</si>
  <si>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</si>
  <si>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</si>
  <si>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</si>
  <si>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</si>
  <si>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</si>
  <si>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</si>
  <si>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</si>
  <si>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</si>
  <si>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</si>
  <si>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</si>
  <si>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</si>
  <si>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</si>
  <si>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</si>
  <si>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</si>
  <si>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</si>
  <si>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</si>
  <si>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</si>
  <si>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</si>
  <si>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</si>
  <si>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</si>
  <si>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</si>
  <si>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</si>
  <si>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</si>
  <si>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</si>
  <si>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</si>
  <si>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</si>
  <si>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</si>
  <si>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</si>
  <si>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</si>
  <si>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</si>
  <si>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</si>
  <si>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</si>
  <si>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</si>
  <si>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</si>
  <si>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</si>
  <si>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</si>
  <si>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</si>
  <si>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</si>
  <si>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</si>
  <si>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</si>
  <si>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</si>
  <si>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</si>
  <si>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</si>
  <si>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</si>
  <si>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</si>
  <si>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</si>
  <si>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</si>
  <si>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</si>
  <si>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</si>
  <si>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</si>
  <si>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</si>
  <si>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</si>
  <si>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</si>
  <si>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</si>
  <si>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</si>
  <si>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</si>
  <si>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</si>
  <si>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</si>
  <si>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</si>
  <si>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</si>
  <si>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</si>
  <si>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</si>
  <si>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</si>
  <si>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</si>
  <si>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</si>
  <si>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</si>
  <si>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</si>
  <si>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</si>
  <si>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</si>
  <si>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</si>
  <si>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</si>
  <si>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</si>
  <si>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</si>
  <si>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</si>
  <si>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</si>
  <si>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</si>
  <si>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</si>
  <si>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</si>
  <si>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</si>
  <si>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</si>
  <si>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</si>
  <si>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</si>
  <si>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</si>
  <si>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</si>
  <si>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</si>
  <si>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</si>
  <si>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</si>
  <si>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</si>
  <si>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</si>
  <si>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</si>
  <si>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</si>
  <si>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</si>
  <si>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</si>
  <si>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</si>
  <si>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</si>
  <si>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</si>
  <si>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</si>
  <si>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</si>
  <si>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</si>
  <si>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</si>
  <si>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</si>
  <si>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</si>
  <si>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</si>
  <si>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</si>
  <si>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</si>
  <si>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</si>
  <si>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</si>
  <si>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</si>
  <si>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</si>
  <si>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</si>
  <si>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</si>
  <si>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</si>
  <si>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</si>
  <si>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</si>
  <si>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</si>
  <si>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</si>
  <si>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</si>
  <si>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</si>
  <si>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</si>
  <si>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</si>
  <si>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</si>
  <si>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</si>
  <si>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</si>
  <si>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</si>
  <si>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</si>
  <si>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</si>
  <si>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</si>
  <si>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</si>
  <si>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</si>
  <si>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</si>
  <si>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</si>
  <si>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</si>
  <si>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</si>
  <si>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</si>
  <si>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</si>
  <si>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</si>
  <si>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</si>
  <si>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</si>
  <si>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</si>
  <si>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</si>
  <si>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</si>
  <si>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</si>
  <si>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</si>
  <si>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</si>
  <si>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</si>
  <si>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</si>
  <si>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</si>
  <si>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</si>
  <si>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</si>
  <si>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</si>
  <si>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</si>
  <si>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</si>
  <si>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</si>
  <si>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</si>
  <si>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</si>
  <si>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</si>
  <si>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</si>
  <si>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</si>
  <si>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</si>
  <si>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</si>
  <si>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</si>
  <si>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</si>
  <si>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</si>
  <si>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</si>
  <si>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</si>
  <si>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</si>
  <si>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</si>
  <si>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</si>
  <si>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</si>
  <si>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</si>
  <si>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</si>
  <si>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</si>
  <si>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</si>
  <si>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</si>
  <si>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</si>
  <si>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</si>
  <si>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</si>
  <si>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</si>
  <si>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</si>
  <si>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</si>
  <si>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</si>
  <si>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</si>
  <si>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</si>
  <si>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</si>
  <si>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</si>
  <si>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</si>
  <si>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</si>
  <si>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</si>
  <si>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</si>
  <si>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</si>
  <si>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</si>
  <si>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</si>
  <si>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</si>
  <si>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</si>
  <si>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</si>
  <si>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</si>
  <si>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</si>
  <si>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</si>
  <si>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</si>
  <si>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</si>
  <si>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</si>
  <si>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</si>
  <si>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</si>
  <si>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</si>
  <si>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</si>
  <si>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</si>
  <si>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</si>
  <si>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</si>
  <si>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</si>
  <si>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</si>
  <si>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</si>
  <si>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</si>
  <si>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</si>
  <si>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</si>
  <si>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</si>
  <si>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</si>
  <si>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</si>
  <si>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</si>
  <si>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</si>
  <si>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</si>
  <si>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</si>
  <si>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</si>
  <si>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</si>
  <si>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</si>
  <si>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</si>
  <si>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</si>
  <si>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</si>
  <si>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</si>
  <si>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</si>
  <si>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</si>
  <si>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</si>
  <si>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</si>
  <si>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</si>
  <si>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</si>
  <si>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</si>
  <si>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</si>
  <si>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</si>
  <si>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</si>
  <si>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</si>
  <si>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</si>
  <si>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</si>
  <si>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</si>
  <si>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</si>
  <si>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</si>
  <si>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</si>
  <si>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</si>
  <si>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</si>
  <si>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</si>
  <si>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</si>
  <si>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</si>
  <si>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</si>
  <si>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</si>
  <si>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</si>
  <si>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</si>
  <si>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</si>
  <si>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</si>
  <si>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</si>
  <si>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</si>
  <si>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</si>
  <si>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</si>
  <si>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</si>
  <si>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</si>
  <si>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</si>
  <si>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</si>
  <si>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</si>
  <si>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</si>
  <si>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</si>
  <si>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</si>
  <si>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</si>
  <si>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</si>
  <si>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</si>
  <si>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</si>
  <si>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</si>
  <si>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</si>
  <si>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</si>
  <si>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</si>
  <si>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</si>
  <si>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</si>
  <si>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</si>
  <si>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</si>
  <si>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</si>
  <si>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</si>
  <si>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</si>
  <si>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</si>
  <si>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</si>
  <si>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</si>
  <si>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</si>
  <si>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</si>
  <si>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</si>
  <si>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</si>
  <si>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</si>
  <si>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</si>
  <si>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</si>
  <si>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</si>
  <si>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</si>
  <si>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</si>
  <si>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</si>
  <si>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</si>
  <si>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</si>
  <si>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</si>
  <si>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</si>
  <si>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</si>
  <si>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</si>
  <si>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</si>
  <si>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</si>
  <si>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</si>
  <si>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</si>
  <si>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</si>
  <si>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</si>
  <si>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</si>
  <si>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</si>
  <si>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</si>
  <si>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</si>
  <si>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</si>
  <si>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</si>
  <si>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</si>
  <si>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</si>
  <si>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</si>
  <si>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</si>
  <si>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</si>
  <si>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</si>
  <si>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</si>
  <si>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</si>
  <si>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</si>
  <si>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</si>
  <si>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</si>
  <si>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</si>
  <si>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</si>
  <si>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</si>
  <si>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</si>
  <si>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</si>
  <si>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</si>
  <si>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</si>
  <si>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</si>
  <si>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</si>
  <si>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</si>
  <si>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</si>
  <si>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</si>
  <si>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</si>
  <si>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</si>
  <si>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</si>
  <si>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</si>
  <si>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</si>
  <si>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</si>
  <si>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</si>
  <si>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</si>
  <si>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</si>
  <si>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</si>
  <si>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</si>
  <si>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</si>
  <si>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</si>
  <si>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</si>
  <si>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</si>
  <si>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</si>
  <si>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</si>
  <si>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</si>
  <si>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</si>
  <si>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</si>
  <si>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</si>
  <si>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</si>
  <si>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</si>
  <si>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</si>
  <si>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</si>
  <si>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</si>
  <si>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</si>
  <si>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</si>
  <si>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</si>
  <si>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</si>
  <si>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</si>
  <si>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</si>
  <si>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</si>
  <si>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</si>
  <si>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</si>
  <si>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</si>
  <si>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</si>
  <si>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</si>
  <si>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</si>
  <si>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</si>
  <si>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</si>
  <si>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</si>
  <si>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</si>
  <si>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</si>
  <si>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</si>
  <si>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</si>
  <si>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</si>
  <si>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</si>
  <si>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</si>
  <si>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</si>
  <si>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</si>
  <si>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</si>
  <si>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</si>
  <si>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</si>
  <si>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</si>
  <si>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</si>
  <si>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</si>
  <si>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</si>
  <si>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</si>
  <si>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</si>
  <si>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</si>
  <si>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</si>
  <si>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</si>
  <si>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</si>
  <si>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</si>
  <si>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</si>
  <si>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</si>
  <si>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</si>
  <si>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</si>
  <si>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</si>
  <si>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</si>
  <si>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</si>
  <si>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</si>
  <si>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</si>
  <si>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</si>
  <si>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</si>
  <si>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</si>
  <si>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</si>
  <si>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</si>
  <si>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</si>
  <si>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</si>
  <si>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</si>
  <si>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</si>
  <si>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</si>
  <si>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</si>
  <si>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</si>
  <si>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</si>
  <si>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</si>
  <si>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</si>
  <si>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</si>
  <si>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</si>
  <si>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</si>
  <si>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</si>
  <si>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</si>
  <si>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</si>
  <si>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</si>
  <si>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</si>
  <si>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</si>
  <si>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</si>
  <si>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</si>
  <si>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</si>
  <si>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</si>
  <si>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</si>
  <si>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</si>
  <si>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</si>
  <si>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</si>
  <si>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</si>
  <si>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</si>
  <si>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</si>
  <si>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</si>
  <si>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</si>
  <si>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</si>
  <si>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</si>
  <si>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</si>
  <si>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</si>
  <si>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</si>
  <si>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</si>
  <si>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</si>
  <si>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</si>
  <si>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</si>
  <si>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</si>
  <si>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</si>
  <si>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</si>
  <si>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</si>
  <si>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</si>
  <si>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</si>
  <si>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</si>
  <si>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</si>
  <si>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</si>
  <si>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</si>
  <si>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</si>
  <si>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</si>
  <si>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</si>
  <si>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</si>
  <si>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</si>
  <si>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</si>
  <si>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</si>
  <si>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</si>
  <si>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</si>
  <si>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</si>
  <si>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</si>
  <si>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</si>
  <si>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</si>
  <si>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</si>
  <si>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</si>
  <si>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</si>
  <si>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</si>
  <si>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</si>
  <si>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</si>
  <si>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</si>
  <si>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</si>
  <si>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</si>
  <si>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</si>
  <si>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</si>
  <si>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</si>
  <si>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</si>
  <si>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</si>
  <si>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</si>
  <si>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</si>
  <si>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</si>
  <si>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</si>
  <si>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</si>
  <si>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</si>
  <si>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</si>
  <si>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</si>
  <si>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</si>
  <si>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</si>
  <si>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</si>
  <si>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</si>
  <si>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</si>
  <si>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</si>
  <si>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</si>
  <si>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</si>
  <si>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</si>
  <si>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</si>
  <si>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</si>
  <si>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</si>
  <si>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</si>
  <si>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</si>
  <si>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</si>
  <si>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</si>
  <si>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</si>
  <si>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</si>
  <si>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</si>
  <si>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</si>
  <si>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</si>
  <si>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</si>
  <si>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</si>
  <si>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</si>
  <si>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</si>
  <si>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</si>
  <si>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</si>
  <si>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</si>
  <si>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</si>
  <si>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</si>
  <si>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</si>
  <si>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</si>
  <si>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</si>
  <si>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</si>
  <si>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</si>
  <si>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</si>
  <si>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</si>
  <si>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</si>
  <si>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</si>
  <si>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</si>
  <si>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</si>
  <si>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</si>
  <si>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</si>
  <si>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</si>
  <si>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</si>
  <si>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</si>
  <si>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</si>
  <si>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</si>
  <si>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</si>
  <si>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</si>
  <si>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</si>
  <si>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</si>
  <si>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</si>
  <si>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</si>
  <si>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</si>
  <si>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</si>
  <si>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</si>
  <si>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</si>
  <si>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</si>
  <si>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</si>
  <si>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</si>
  <si>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</si>
  <si>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</si>
  <si>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</si>
  <si>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</si>
  <si>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</si>
  <si>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</si>
  <si>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</si>
  <si>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</si>
  <si>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</si>
  <si>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</si>
  <si>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</si>
  <si>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</si>
  <si>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</si>
  <si>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</si>
  <si>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</si>
  <si>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</si>
  <si>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</si>
  <si>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</si>
  <si>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</si>
  <si>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</si>
  <si>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</si>
  <si>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</si>
  <si>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</si>
  <si>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</si>
  <si>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</si>
  <si>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</si>
  <si>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</si>
  <si>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</si>
  <si>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</si>
  <si>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</si>
  <si>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</si>
  <si>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</si>
  <si>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</si>
  <si>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</si>
  <si>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</si>
  <si>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</si>
  <si>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</si>
  <si>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</si>
  <si>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</si>
  <si>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</si>
  <si>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</si>
  <si>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</si>
  <si>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</si>
  <si>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</si>
  <si>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</si>
  <si>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</si>
  <si>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</si>
  <si>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</si>
  <si>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</si>
  <si>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</si>
  <si>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</si>
  <si>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</si>
  <si>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</si>
  <si>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</si>
  <si>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</si>
  <si>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</si>
  <si>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</si>
  <si>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</si>
  <si>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</si>
  <si>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</si>
  <si>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</si>
  <si>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</si>
  <si>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</si>
  <si>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</si>
  <si>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</si>
  <si>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</si>
  <si>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</si>
  <si>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</si>
  <si>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</si>
  <si>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</si>
  <si>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</si>
  <si>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</si>
  <si>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</si>
  <si>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</si>
  <si>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</si>
  <si>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</si>
  <si>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</si>
  <si>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</si>
  <si>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</si>
  <si>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</si>
  <si>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</si>
  <si>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</si>
  <si>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 xml:space="preserve">Date Created Conversion </t>
  </si>
  <si>
    <t xml:space="preserve">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</si>
  <si>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</si>
  <si>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</si>
  <si>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</si>
  <si>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</si>
  <si>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</si>
  <si>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</si>
  <si>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</si>
  <si>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</si>
  <si>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</si>
  <si>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</si>
  <si>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</si>
  <si>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</si>
  <si>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</si>
  <si>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</si>
  <si>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</si>
  <si>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</si>
  <si>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</si>
  <si>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</si>
  <si>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</si>
  <si>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 Percentage Canceled 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</si>
  <si>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</si>
  <si>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</si>
  <si>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</si>
  <si>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</si>
  <si>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</si>
  <si>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</si>
  <si>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</si>
  <si>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</si>
  <si>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</si>
  <si>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</si>
  <si>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</si>
  <si>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Greater or Equal 50000</t>
  </si>
  <si>
    <t>Sum of backers_count</t>
  </si>
  <si>
    <t>Min of backers_count</t>
  </si>
  <si>
    <t>Average of backers_count</t>
  </si>
  <si>
    <t>Max of backers_count</t>
  </si>
  <si>
    <t>StdDev of backers_count</t>
  </si>
  <si>
    <t>Var of backers_count</t>
  </si>
  <si>
    <t>Median of backers_count</t>
  </si>
  <si>
    <t>% failed</t>
  </si>
  <si>
    <t>% canceled</t>
  </si>
  <si>
    <t>% successful</t>
  </si>
  <si>
    <t>Count of name</t>
  </si>
  <si>
    <t>%</t>
  </si>
  <si>
    <t>% Grand Total</t>
  </si>
  <si>
    <t>% succesfull</t>
  </si>
  <si>
    <t>2010</t>
  </si>
  <si>
    <t>2011</t>
  </si>
  <si>
    <t>2012</t>
  </si>
  <si>
    <t>2013</t>
  </si>
  <si>
    <t>2014</t>
  </si>
  <si>
    <t>2015</t>
  </si>
  <si>
    <t>2016</t>
  </si>
  <si>
    <t>2017</t>
  </si>
  <si>
    <t>2009</t>
  </si>
  <si>
    <t xml:space="preserve">Use your data to determine whether the mean or the median summarizes the data more meaningfully </t>
  </si>
  <si>
    <t>A: Median summarize the data better.</t>
  </si>
  <si>
    <t>Median is  the middle niumber when values are put in order. Therefore the extreme values (outliers) do not affect the median as strongly as they do the mean.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</si>
</sst>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[$$-409]* #,##0.00_);_([$$-409]* \(#,##0.00\);_([$$-409]* &quot;-&quot;??_);_(@_)"/>
    <numFmt numFmtId="165" formatCode="m/d/yyyy;@"/>
    <numFmt numFmtId="166" formatCode="0.0%"/>
  </numFmts>
  <fonts count="7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3282D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rgb="FF23282D"/>
      <name val="SegoeUI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2" fillId="0" borderId="0" xfId="0" applyFont="1"/>
    <xf numFmtId="0" fontId="4" fillId="0" borderId="0" xfId="0" applyFont="1"/>
    <xf numFmtId="9" fontId="0" fillId="0" borderId="0" xfId="0" applyNumberFormat="1"/>
    <xf numFmtId="10" fontId="0" fillId="0" borderId="0" xfId="0" applyNumberFormat="1"/>
    <xf numFmtId="0" fontId="5" fillId="3" borderId="0" xfId="0" applyFont="1" applyFill="1"/>
    <xf numFmtId="0" fontId="0" fillId="0" borderId="3" xfId="0" applyBorder="1"/>
    <xf numFmtId="10" fontId="2" fillId="2" borderId="2" xfId="0" applyNumberFormat="1" applyFont="1" applyFill="1" applyBorder="1"/>
    <xf numFmtId="10" fontId="2" fillId="2" borderId="0" xfId="0" applyNumberFormat="1" applyFont="1" applyFill="1"/>
    <xf numFmtId="10" fontId="2" fillId="2" borderId="4" xfId="0" applyNumberFormat="1" applyFont="1" applyFill="1" applyBorder="1"/>
    <xf numFmtId="10" fontId="2" fillId="2" borderId="5" xfId="0" applyNumberFormat="1" applyFont="1" applyFill="1" applyBorder="1"/>
    <xf numFmtId="10" fontId="0" fillId="0" borderId="4" xfId="0" applyNumberFormat="1" applyBorder="1"/>
    <xf numFmtId="0" fontId="2" fillId="2" borderId="2" xfId="0" applyFont="1" applyFill="1" applyBorder="1"/>
    <xf numFmtId="0" fontId="0" fillId="0" borderId="0" xfId="0" applyAlignment="1">
      <alignment horizontal="left" indent="1"/>
    </xf>
    <xf numFmtId="166" fontId="0" fillId="0" borderId="0" xfId="0" applyNumberFormat="1"/>
    <xf numFmtId="0" fontId="6" fillId="0" borderId="0" xfId="0" applyFont="1"/>
    <xf numFmtId="0" fontId="1" fillId="0" borderId="0" xfId="0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[Kickstarter_Cristina_Iacob_v1.xlsx]Pivot by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Projects Status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</c:pivotFmt>
    </c:pivotFmts>
    <c:plotArea>
      <c:layout>
        <c:manualLayout>
          <c:layoutTarget val="inner"/>
          <c:xMode val="edge"/>
          <c:yMode val="edge"/>
          <c:x val="7.9901613175546032E-2"/>
          <c:y val="6.4589755402915061E-2"/>
          <c:w val="0.79204018571383761"/>
          <c:h val="0.804420218749252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5-0145-A508-7DDDD94A9F59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45-0145-A508-7DDDD94A9F59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45-0145-A508-7DDDD94A9F59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45-0145-A508-7DDDD94A9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7126015"/>
        <c:axId val="701764959"/>
      </c:barChart>
      <c:catAx>
        <c:axId val="70712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764959"/>
        <c:crosses val="autoZero"/>
        <c:auto val="1"/>
        <c:lblAlgn val="ctr"/>
        <c:lblOffset val="100"/>
        <c:noMultiLvlLbl val="0"/>
      </c:catAx>
      <c:valAx>
        <c:axId val="70176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2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[Kickstarter_Cristina_Iacob_v1.xlsx]Pivot by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Projects Status per Sub-Category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BD-4640-945C-CD67D631D096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BD-4640-945C-CD67D631D096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BD-4640-945C-CD67D631D096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6BD-4640-945C-CD67D631D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1248687"/>
        <c:axId val="705912799"/>
      </c:barChart>
      <c:catAx>
        <c:axId val="71124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912799"/>
        <c:crosses val="autoZero"/>
        <c:auto val="1"/>
        <c:lblAlgn val="ctr"/>
        <c:lblOffset val="100"/>
        <c:noMultiLvlLbl val="0"/>
      </c:catAx>
      <c:valAx>
        <c:axId val="70591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24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[Kickstarter_Cristina_Iacob_v1.xlsx]Pivot by Date Created!PivotTable7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Projects status per Date crated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96-FC44-A002-20AD6B25EA37}"/>
            </c:ext>
          </c:extLst>
        </c:ser>
        <c:ser>
          <c:idx val="1"/>
          <c:order val="1"/>
          <c:tx>
            <c:strRef>
              <c:f>'Pivot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E8-EB4B-9BDD-94A2FFE7A8EA}"/>
            </c:ext>
          </c:extLst>
        </c:ser>
        <c:ser>
          <c:idx val="2"/>
          <c:order val="2"/>
          <c:tx>
            <c:strRef>
              <c:f>'Pivot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E8-EB4B-9BDD-94A2FFE7A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682047"/>
        <c:axId val="341439327"/>
      </c:lineChart>
      <c:catAx>
        <c:axId val="29368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439327"/>
        <c:crosses val="autoZero"/>
        <c:auto val="1"/>
        <c:lblAlgn val="ctr"/>
        <c:lblOffset val="100"/>
        <c:noMultiLvlLbl val="0"/>
      </c:catAx>
      <c:valAx>
        <c:axId val="34143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68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DF-D64C-BFC1-E512C822AE2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DF-D64C-BFC1-E512C822AE2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DF-D64C-BFC1-E512C822A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687967"/>
        <c:axId val="378313231"/>
      </c:lineChart>
      <c:catAx>
        <c:axId val="29968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13231"/>
        <c:crosses val="autoZero"/>
        <c:auto val="1"/>
        <c:lblAlgn val="ctr"/>
        <c:lblOffset val="100"/>
        <c:noMultiLvlLbl val="0"/>
      </c:catAx>
      <c:valAx>
        <c:axId val="37831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6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[Kickstarter_Cristina_Iacob_v1.xlsx]Additional tables &amp; graphs!PivotTable10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 Status</a:t>
            </a:r>
            <a:r>
              <a:rPr lang="en-US" baseline="0"/>
              <a:t> per top 3 Countries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335147429128426E-2"/>
          <c:y val="8.5333297497827823E-2"/>
          <c:w val="0.81303038046372256"/>
          <c:h val="0.817609315439657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'Additional tables &amp; graphs'!$B$64:$B$65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'Additional tables &amp; graphs'!$A$66:$A$69</c:f>
              <c:strCache>
                <c:ptCount val="3"/>
                <c:pt idx="0">
                  <c:v>CA</c:v>
                </c:pt>
                <c:pt idx="1">
                  <c:v>GB</c:v>
                </c:pt>
                <c:pt idx="2">
                  <c:v>US</c:v>
                </c:pt>
              </c:strCache>
            </c:strRef>
          </c:cat>
          <c:val>
            <c:numRef>
              <c:f>'Additional tables &amp; graphs'!$B$66:$B$69</c:f>
              <c:numCache>
                <c:formatCode>General</c:formatCode>
                <c:ptCount val="3"/>
                <c:pt idx="0">
                  <c:v>64</c:v>
                </c:pt>
                <c:pt idx="1">
                  <c:v>366</c:v>
                </c:pt>
                <c:pt idx="2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82-2E4B-A592-FF353AC065EF}"/>
            </c:ext>
          </c:extLst>
        </c:ser>
        <c:ser>
          <c:idx val="1"/>
          <c:order val="1"/>
          <c:tx>
            <c:strRef>
              <c:f>'Additional tables &amp; graphs'!$C$64:$C$65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'Additional tables &amp; graphs'!$A$66:$A$69</c:f>
              <c:strCache>
                <c:ptCount val="3"/>
                <c:pt idx="0">
                  <c:v>CA</c:v>
                </c:pt>
                <c:pt idx="1">
                  <c:v>GB</c:v>
                </c:pt>
                <c:pt idx="2">
                  <c:v>US</c:v>
                </c:pt>
              </c:strCache>
            </c:strRef>
          </c:cat>
          <c:val>
            <c:numRef>
              <c:f>'Additional tables &amp; graphs'!$C$66:$C$69</c:f>
              <c:numCache>
                <c:formatCode>General</c:formatCode>
                <c:ptCount val="3"/>
                <c:pt idx="0">
                  <c:v>64</c:v>
                </c:pt>
                <c:pt idx="1">
                  <c:v>205</c:v>
                </c:pt>
                <c:pt idx="2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82-2E4B-A592-FF353AC065EF}"/>
            </c:ext>
          </c:extLst>
        </c:ser>
        <c:ser>
          <c:idx val="2"/>
          <c:order val="2"/>
          <c:tx>
            <c:strRef>
              <c:f>'Additional tables &amp; graphs'!$D$64:$D$65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'Additional tables &amp; graphs'!$A$66:$A$69</c:f>
              <c:strCache>
                <c:ptCount val="3"/>
                <c:pt idx="0">
                  <c:v>CA</c:v>
                </c:pt>
                <c:pt idx="1">
                  <c:v>GB</c:v>
                </c:pt>
                <c:pt idx="2">
                  <c:v>US</c:v>
                </c:pt>
              </c:strCache>
            </c:strRef>
          </c:cat>
          <c:val>
            <c:numRef>
              <c:f>'Additional tables &amp; graphs'!$D$66:$D$69</c:f>
              <c:numCache>
                <c:formatCode>General</c:formatCode>
                <c:ptCount val="3"/>
                <c:pt idx="0">
                  <c:v>17</c:v>
                </c:pt>
                <c:pt idx="1">
                  <c:v>25</c:v>
                </c:pt>
                <c:pt idx="2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82-2E4B-A592-FF353AC065E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991551"/>
        <c:axId val="5290655"/>
      </c:barChart>
      <c:catAx>
        <c:axId val="599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655"/>
        <c:crosses val="autoZero"/>
        <c:auto val="1"/>
        <c:lblAlgn val="ctr"/>
        <c:lblOffset val="100"/>
        <c:noMultiLvlLbl val="0"/>
      </c:catAx>
      <c:valAx>
        <c:axId val="529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[Kickstarter_Cristina_Iacob_v1.xlsx]Additional tables &amp; graphs!PivotTable11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 STATUS PER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tables &amp; graphs'!$B$30:$B$31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'Additional tables &amp; graphs'!$A$32:$A$53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tables &amp; graphs'!$B$32:$B$53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88-8B4B-A213-76DDEC55BFCB}"/>
            </c:ext>
          </c:extLst>
        </c:ser>
        <c:ser>
          <c:idx val="1"/>
          <c:order val="1"/>
          <c:tx>
            <c:strRef>
              <c:f>'Additional tables &amp; graphs'!$C$30:$C$31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'Additional tables &amp; graphs'!$A$32:$A$53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tables &amp; graphs'!$C$32:$C$53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88-8B4B-A213-76DDEC55BFCB}"/>
            </c:ext>
          </c:extLst>
        </c:ser>
        <c:ser>
          <c:idx val="2"/>
          <c:order val="2"/>
          <c:tx>
            <c:strRef>
              <c:f>'Additional tables &amp; graphs'!$D$30:$D$31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'Additional tables &amp; graphs'!$A$32:$A$53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tables &amp; graphs'!$D$32:$D$53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88-8B4B-A213-76DDEC55BFCB}"/>
            </c:ext>
          </c:extLst>
        </c:ser>
        <c:ser>
          <c:idx val="3"/>
          <c:order val="3"/>
          <c:tx>
            <c:strRef>
              <c:f>'Additional tables &amp; graphs'!$E$30:$E$31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'Additional tables &amp; graphs'!$A$32:$A$53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tables &amp; graphs'!$E$32:$E$53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88-8B4B-A213-76DDEC55BFC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7362127"/>
        <c:axId val="27598703"/>
      </c:barChart>
      <c:catAx>
        <c:axId val="2736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98703"/>
        <c:crosses val="autoZero"/>
        <c:auto val="1"/>
        <c:lblAlgn val="ctr"/>
        <c:lblOffset val="100"/>
        <c:noMultiLvlLbl val="0"/>
      </c:catAx>
      <c:valAx>
        <c:axId val="275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6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7557-A34E-B204-04AE2849AC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7557-A34E-B204-04AE2849AC2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7557-A34E-B204-04AE2849AC2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7557-A34E-B204-04AE2849AC2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'Additional tables &amp; graphs'!$B$9:$E$9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'Additional tables &amp; graphs'!$B$10:$E$10</c:f>
              <c:numCache>
                <c:formatCode>0.00%</c:formatCode>
                <c:ptCount val="4"/>
                <c:pt idx="0">
                  <c:v>8.4832280019445788E-2</c:v>
                </c:pt>
                <c:pt idx="1">
                  <c:v>0.37190082644628097</c:v>
                </c:pt>
                <c:pt idx="2">
                  <c:v>1.2153621779290228E-2</c:v>
                </c:pt>
                <c:pt idx="3">
                  <c:v>0.53111327175498302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8B-9E45-9A7C-AC83BF302A70}"/>
            </c:ext>
          </c:extLst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[Kickstarter_Cristina_Iacob_v1.xlsx]Additional tables &amp; graphs!PivotTable13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Bakers</a:t>
            </a:r>
            <a:r>
              <a:rPr lang="en-US" baseline="0"/>
              <a:t> count per Category /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tables &amp; graphs'!$B$86</c:f>
              <c:strCache>
                <c:ptCount val="1"/>
                <c:pt idx="0">
                  <c:v>Average of backers_count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'Additional tables &amp; graphs'!$A$87:$A$137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'Additional tables &amp; graphs'!$B$87:$B$137</c:f>
              <c:numCache>
                <c:formatCode>General</c:formatCode>
                <c:ptCount val="41"/>
                <c:pt idx="0">
                  <c:v>14.06</c:v>
                </c:pt>
                <c:pt idx="1">
                  <c:v>256.90555555555557</c:v>
                </c:pt>
                <c:pt idx="2">
                  <c:v>22.5625</c:v>
                </c:pt>
                <c:pt idx="3">
                  <c:v>9.4250000000000007</c:v>
                </c:pt>
                <c:pt idx="4">
                  <c:v>40.716666666666669</c:v>
                </c:pt>
                <c:pt idx="5">
                  <c:v>101.2</c:v>
                </c:pt>
                <c:pt idx="6">
                  <c:v>6.4785714285714286</c:v>
                </c:pt>
                <c:pt idx="7">
                  <c:v>4.8499999999999996</c:v>
                </c:pt>
                <c:pt idx="8">
                  <c:v>299.85000000000002</c:v>
                </c:pt>
                <c:pt idx="9">
                  <c:v>8.8000000000000007</c:v>
                </c:pt>
                <c:pt idx="10">
                  <c:v>552.6</c:v>
                </c:pt>
                <c:pt idx="11">
                  <c:v>42.62</c:v>
                </c:pt>
                <c:pt idx="12">
                  <c:v>13.125</c:v>
                </c:pt>
                <c:pt idx="13">
                  <c:v>56.3</c:v>
                </c:pt>
                <c:pt idx="14">
                  <c:v>123.97499999999999</c:v>
                </c:pt>
                <c:pt idx="15">
                  <c:v>24.05</c:v>
                </c:pt>
                <c:pt idx="16">
                  <c:v>70.768749999999997</c:v>
                </c:pt>
                <c:pt idx="17">
                  <c:v>9.6666666666666661</c:v>
                </c:pt>
                <c:pt idx="18">
                  <c:v>100.6</c:v>
                </c:pt>
                <c:pt idx="19">
                  <c:v>66.3</c:v>
                </c:pt>
                <c:pt idx="20">
                  <c:v>84.203846153846158</c:v>
                </c:pt>
                <c:pt idx="21">
                  <c:v>9.15</c:v>
                </c:pt>
                <c:pt idx="22">
                  <c:v>3.35</c:v>
                </c:pt>
                <c:pt idx="23">
                  <c:v>5.9</c:v>
                </c:pt>
                <c:pt idx="24">
                  <c:v>134.20625000000001</c:v>
                </c:pt>
                <c:pt idx="25">
                  <c:v>7.25</c:v>
                </c:pt>
                <c:pt idx="26">
                  <c:v>11</c:v>
                </c:pt>
                <c:pt idx="27">
                  <c:v>8.9749999999999996</c:v>
                </c:pt>
                <c:pt idx="28">
                  <c:v>6.625</c:v>
                </c:pt>
                <c:pt idx="29">
                  <c:v>87.016666666666666</c:v>
                </c:pt>
                <c:pt idx="30">
                  <c:v>1418.5</c:v>
                </c:pt>
                <c:pt idx="31">
                  <c:v>4.1578947368421053</c:v>
                </c:pt>
                <c:pt idx="32">
                  <c:v>38.9</c:v>
                </c:pt>
                <c:pt idx="33">
                  <c:v>958.84285714285716</c:v>
                </c:pt>
                <c:pt idx="34">
                  <c:v>55.55</c:v>
                </c:pt>
                <c:pt idx="35">
                  <c:v>313.60000000000002</c:v>
                </c:pt>
                <c:pt idx="36">
                  <c:v>96.084999999999994</c:v>
                </c:pt>
                <c:pt idx="37">
                  <c:v>3.9812500000000002</c:v>
                </c:pt>
                <c:pt idx="38">
                  <c:v>23.414285714285715</c:v>
                </c:pt>
                <c:pt idx="39">
                  <c:v>39.467166979362098</c:v>
                </c:pt>
                <c:pt idx="40">
                  <c:v>100.7807486631016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D-DF44-8786-1AB1F3940F66}"/>
            </c:ext>
          </c:extLst>
        </c:ser>
        <c:ser>
          <c:idx val="1"/>
          <c:order val="1"/>
          <c:tx>
            <c:strRef>
              <c:f>'Additional tables &amp; graphs'!$C$86</c:f>
              <c:strCache>
                <c:ptCount val="1"/>
                <c:pt idx="0">
                  <c:v>Max of backers_count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'Additional tables &amp; graphs'!$A$87:$A$137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'Additional tables &amp; graphs'!$C$87:$C$137</c:f>
              <c:numCache>
                <c:formatCode>General</c:formatCode>
                <c:ptCount val="41"/>
                <c:pt idx="0">
                  <c:v>170</c:v>
                </c:pt>
                <c:pt idx="1">
                  <c:v>2436</c:v>
                </c:pt>
                <c:pt idx="2">
                  <c:v>1293</c:v>
                </c:pt>
                <c:pt idx="3">
                  <c:v>81</c:v>
                </c:pt>
                <c:pt idx="4">
                  <c:v>178</c:v>
                </c:pt>
                <c:pt idx="5">
                  <c:v>827</c:v>
                </c:pt>
                <c:pt idx="6">
                  <c:v>118</c:v>
                </c:pt>
                <c:pt idx="7">
                  <c:v>33</c:v>
                </c:pt>
                <c:pt idx="8">
                  <c:v>3355</c:v>
                </c:pt>
                <c:pt idx="9">
                  <c:v>95</c:v>
                </c:pt>
                <c:pt idx="10">
                  <c:v>4330</c:v>
                </c:pt>
                <c:pt idx="11">
                  <c:v>975</c:v>
                </c:pt>
                <c:pt idx="12">
                  <c:v>292</c:v>
                </c:pt>
                <c:pt idx="13">
                  <c:v>185</c:v>
                </c:pt>
                <c:pt idx="14">
                  <c:v>1071</c:v>
                </c:pt>
                <c:pt idx="15">
                  <c:v>884</c:v>
                </c:pt>
                <c:pt idx="16">
                  <c:v>1224</c:v>
                </c:pt>
                <c:pt idx="17">
                  <c:v>79</c:v>
                </c:pt>
                <c:pt idx="18">
                  <c:v>499</c:v>
                </c:pt>
                <c:pt idx="19">
                  <c:v>221</c:v>
                </c:pt>
                <c:pt idx="20">
                  <c:v>859</c:v>
                </c:pt>
                <c:pt idx="21">
                  <c:v>40</c:v>
                </c:pt>
                <c:pt idx="22">
                  <c:v>16</c:v>
                </c:pt>
                <c:pt idx="23">
                  <c:v>28</c:v>
                </c:pt>
                <c:pt idx="24">
                  <c:v>885</c:v>
                </c:pt>
                <c:pt idx="25">
                  <c:v>92</c:v>
                </c:pt>
                <c:pt idx="26">
                  <c:v>59</c:v>
                </c:pt>
                <c:pt idx="27">
                  <c:v>49</c:v>
                </c:pt>
                <c:pt idx="28">
                  <c:v>57</c:v>
                </c:pt>
                <c:pt idx="29">
                  <c:v>265</c:v>
                </c:pt>
                <c:pt idx="30">
                  <c:v>20242</c:v>
                </c:pt>
                <c:pt idx="31">
                  <c:v>47</c:v>
                </c:pt>
                <c:pt idx="32">
                  <c:v>285</c:v>
                </c:pt>
                <c:pt idx="33">
                  <c:v>26457</c:v>
                </c:pt>
                <c:pt idx="34">
                  <c:v>206</c:v>
                </c:pt>
                <c:pt idx="35">
                  <c:v>3663</c:v>
                </c:pt>
                <c:pt idx="36">
                  <c:v>2174</c:v>
                </c:pt>
                <c:pt idx="37">
                  <c:v>121</c:v>
                </c:pt>
                <c:pt idx="38">
                  <c:v>199</c:v>
                </c:pt>
                <c:pt idx="39">
                  <c:v>930</c:v>
                </c:pt>
                <c:pt idx="40">
                  <c:v>1420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CD-DF44-8786-1AB1F3940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4536047"/>
        <c:axId val="142910591"/>
      </c:barChart>
      <c:catAx>
        <c:axId val="13453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10591"/>
        <c:crosses val="autoZero"/>
        <c:auto val="1"/>
        <c:lblAlgn val="ctr"/>
        <c:lblOffset val="100"/>
        <c:noMultiLvlLbl val="0"/>
      </c:catAx>
      <c:valAx>
        <c:axId val="14291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3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[Kickstarter_Cristina_Iacob_v1.xlsx]Additional tables &amp; graphs!PivotTable14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Projects per category per top</a:t>
            </a:r>
            <a:r>
              <a:rPr lang="en-US" baseline="0"/>
              <a:t> 3 countries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tables &amp; graphs'!$B$146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'Additional tables &amp; graphs'!$A$147:$A$175</c:f>
              <c:multiLvlStrCache>
                <c:ptCount val="25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music</c:v>
                  </c:pt>
                  <c:pt idx="4">
                    <c:v>photography</c:v>
                  </c:pt>
                  <c:pt idx="5">
                    <c:v>publishing</c:v>
                  </c:pt>
                  <c:pt idx="6">
                    <c:v>technology</c:v>
                  </c:pt>
                  <c:pt idx="7">
                    <c:v>theater</c:v>
                  </c:pt>
                  <c:pt idx="8">
                    <c:v>film &amp; video</c:v>
                  </c:pt>
                  <c:pt idx="9">
                    <c:v>food</c:v>
                  </c:pt>
                  <c:pt idx="10">
                    <c:v>games</c:v>
                  </c:pt>
                  <c:pt idx="11">
                    <c:v>music</c:v>
                  </c:pt>
                  <c:pt idx="12">
                    <c:v>photography</c:v>
                  </c:pt>
                  <c:pt idx="13">
                    <c:v>publishing</c:v>
                  </c:pt>
                  <c:pt idx="14">
                    <c:v>technology</c:v>
                  </c:pt>
                  <c:pt idx="15">
                    <c:v>theater</c:v>
                  </c:pt>
                  <c:pt idx="16">
                    <c:v>film &amp; video</c:v>
                  </c:pt>
                  <c:pt idx="17">
                    <c:v>food</c:v>
                  </c:pt>
                  <c:pt idx="18">
                    <c:v>games</c:v>
                  </c:pt>
                  <c:pt idx="19">
                    <c:v>journalism</c:v>
                  </c:pt>
                  <c:pt idx="20">
                    <c:v>music</c:v>
                  </c:pt>
                  <c:pt idx="21">
                    <c:v>photography</c:v>
                  </c:pt>
                  <c:pt idx="22">
                    <c:v>publishing</c:v>
                  </c:pt>
                  <c:pt idx="23">
                    <c:v>technology</c:v>
                  </c:pt>
                  <c:pt idx="24">
                    <c:v>theater</c:v>
                  </c:pt>
                </c:lvl>
                <c:lvl>
                  <c:pt idx="0">
                    <c:v>CA</c:v>
                  </c:pt>
                  <c:pt idx="8">
                    <c:v>GB</c:v>
                  </c:pt>
                  <c:pt idx="16">
                    <c:v>US</c:v>
                  </c:pt>
                </c:lvl>
              </c:multiLvlStrCache>
            </c:multiLvlStrRef>
          </c:cat>
          <c:val>
            <c:numRef>
              <c:f>'Additional tables &amp; graphs'!$B$147:$B$175</c:f>
              <c:numCache>
                <c:formatCode>General</c:formatCode>
                <c:ptCount val="25"/>
                <c:pt idx="0">
                  <c:v>16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9</c:v>
                </c:pt>
                <c:pt idx="6">
                  <c:v>31</c:v>
                </c:pt>
                <c:pt idx="7">
                  <c:v>44</c:v>
                </c:pt>
                <c:pt idx="8">
                  <c:v>53</c:v>
                </c:pt>
                <c:pt idx="9">
                  <c:v>10</c:v>
                </c:pt>
                <c:pt idx="10">
                  <c:v>33</c:v>
                </c:pt>
                <c:pt idx="11">
                  <c:v>34</c:v>
                </c:pt>
                <c:pt idx="12">
                  <c:v>45</c:v>
                </c:pt>
                <c:pt idx="13">
                  <c:v>17</c:v>
                </c:pt>
                <c:pt idx="14">
                  <c:v>53</c:v>
                </c:pt>
                <c:pt idx="15">
                  <c:v>359</c:v>
                </c:pt>
                <c:pt idx="16">
                  <c:v>422</c:v>
                </c:pt>
                <c:pt idx="17">
                  <c:v>168</c:v>
                </c:pt>
                <c:pt idx="18">
                  <c:v>148</c:v>
                </c:pt>
                <c:pt idx="19">
                  <c:v>23</c:v>
                </c:pt>
                <c:pt idx="20">
                  <c:v>636</c:v>
                </c:pt>
                <c:pt idx="21">
                  <c:v>134</c:v>
                </c:pt>
                <c:pt idx="22">
                  <c:v>178</c:v>
                </c:pt>
                <c:pt idx="23">
                  <c:v>417</c:v>
                </c:pt>
                <c:pt idx="24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26-7C46-B420-B3274FE05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48983791"/>
        <c:axId val="744529903"/>
      </c:barChart>
      <c:catAx>
        <c:axId val="74898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29903"/>
        <c:crosses val="autoZero"/>
        <c:auto val="1"/>
        <c:lblAlgn val="ctr"/>
        <c:lblOffset val="100"/>
        <c:noMultiLvlLbl val="0"/>
      </c:catAx>
      <c:valAx>
        <c:axId val="7445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98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[Kickstarter_Cristina_Iacob_v1.xlsx]Additional tables &amp; graphs!PivotTable15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Sum of Bakers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tables &amp; graphs'!$B$182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'Additional tables &amp; graphs'!$A$183:$A$192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'Additional tables &amp; graphs'!$B$183:$B$192</c:f>
              <c:numCache>
                <c:formatCode>General</c:formatCode>
                <c:ptCount val="9"/>
                <c:pt idx="0">
                  <c:v>58346</c:v>
                </c:pt>
                <c:pt idx="1">
                  <c:v>12998</c:v>
                </c:pt>
                <c:pt idx="2">
                  <c:v>48822</c:v>
                </c:pt>
                <c:pt idx="3">
                  <c:v>315</c:v>
                </c:pt>
                <c:pt idx="4">
                  <c:v>47297</c:v>
                </c:pt>
                <c:pt idx="5">
                  <c:v>21803</c:v>
                </c:pt>
                <c:pt idx="6">
                  <c:v>34672</c:v>
                </c:pt>
                <c:pt idx="7">
                  <c:v>174797</c:v>
                </c:pt>
                <c:pt idx="8">
                  <c:v>64196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75-724E-8F93-23CE5A18114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35086800"/>
        <c:axId val="1827551344"/>
      </c:barChart>
      <c:catAx>
        <c:axId val="183508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551344"/>
        <c:crosses val="autoZero"/>
        <c:auto val="1"/>
        <c:lblAlgn val="ctr"/>
        <c:lblOffset val="100"/>
        <c:noMultiLvlLbl val="0"/>
      </c:catAx>
      <c:valAx>
        <c:axId val="182755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08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[Kickstarter_Cristina_Iacob_v1.xlsx]Additional tables &amp; graphs!PivotTable16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Projects status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'Additional tables &amp; graphs'!$B$205:$B$206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'Additional tables &amp; graphs'!$A$207:$A$216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tables &amp; graphs'!$B$207:$B$216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A-5E48-80D6-D0EF422ADD76}"/>
            </c:ext>
          </c:extLst>
        </c:ser>
        <c:ser>
          <c:idx val="1"/>
          <c:order val="1"/>
          <c:tx>
            <c:strRef>
              <c:f>'Additional tables &amp; graphs'!$C$205:$C$206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'Additional tables &amp; graphs'!$A$207:$A$216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tables &amp; graphs'!$C$207:$C$216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3A-5E48-80D6-D0EF422ADD76}"/>
            </c:ext>
          </c:extLst>
        </c:ser>
        <c:ser>
          <c:idx val="2"/>
          <c:order val="2"/>
          <c:tx>
            <c:strRef>
              <c:f>'Additional tables &amp; graphs'!$D$205:$D$206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'Additional tables &amp; graphs'!$A$207:$A$216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tables &amp; graphs'!$D$207:$D$216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3A-5E48-80D6-D0EF422ADD76}"/>
            </c:ext>
          </c:extLst>
        </c:ser>
        <c:ser>
          <c:idx val="3"/>
          <c:order val="3"/>
          <c:tx>
            <c:strRef>
              <c:f>'Additional tables &amp; graphs'!$E$205:$E$206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'Additional tables &amp; graphs'!$A$207:$A$216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tables &amp; graphs'!$E$207:$E$216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3A-5E48-80D6-D0EF422AD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2964048"/>
        <c:axId val="1893470784"/>
      </c:lineChart>
      <c:catAx>
        <c:axId val="189296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70784"/>
        <c:crosses val="autoZero"/>
        <c:auto val="1"/>
        <c:lblAlgn val="ctr"/>
        <c:lblOffset val="100"/>
        <c:noMultiLvlLbl val="0"/>
      </c:catAx>
      <c:valAx>
        <c:axId val="189347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96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508000</xdr:colOff>
      <xdr:row>1</xdr:row>
      <xdr:rowOff>165100</xdr:rowOff>
    </xdr:from>
    <xdr:to>
      <xdr:col>16</xdr:col>
      <xdr:colOff>419100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D1CBF6-25A5-434E-8161-FA5B61A92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</xdr:colOff>
      <xdr:row>3</xdr:row>
      <xdr:rowOff>63500</xdr:rowOff>
    </xdr:from>
    <xdr:to>
      <xdr:col>19</xdr:col>
      <xdr:colOff>520700</xdr:colOff>
      <xdr:row>46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87A434-60BC-AE4C-A694-E1108E8CB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3</xdr:row>
      <xdr:rowOff>12700</xdr:rowOff>
    </xdr:from>
    <xdr:to>
      <xdr:col>14</xdr:col>
      <xdr:colOff>723900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42B368-7116-8C49-A138-793D1F79F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698500</xdr:colOff>
      <xdr:row>14</xdr:row>
      <xdr:rowOff>38100</xdr:rowOff>
    </xdr:from>
    <xdr:to>
      <xdr:col>7</xdr:col>
      <xdr:colOff>825500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09F10-D568-A144-96B5-3204C5D0E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34017</xdr:colOff>
      <xdr:row>61</xdr:row>
      <xdr:rowOff>136072</xdr:rowOff>
    </xdr:from>
    <xdr:to>
      <xdr:col>18</xdr:col>
      <xdr:colOff>521606</xdr:colOff>
      <xdr:row>78</xdr:row>
      <xdr:rowOff>22678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3BD8CB-60E5-894C-A748-04ED63A03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362857</xdr:colOff>
      <xdr:row>26</xdr:row>
      <xdr:rowOff>68035</xdr:rowOff>
    </xdr:from>
    <xdr:to>
      <xdr:col>19</xdr:col>
      <xdr:colOff>340179</xdr:colOff>
      <xdr:row>55</xdr:row>
      <xdr:rowOff>102053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86FF91-0566-D146-AFCB-561255EC6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407080</xdr:colOff>
      <xdr:row>1</xdr:row>
      <xdr:rowOff>45356</xdr:rowOff>
    </xdr:from>
    <xdr:to>
      <xdr:col>18</xdr:col>
      <xdr:colOff>283481</xdr:colOff>
      <xdr:row>19</xdr:row>
      <xdr:rowOff>56696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1944A4E-D975-2C40-9508-7A6440AD6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612322</xdr:colOff>
      <xdr:row>93</xdr:row>
      <xdr:rowOff>136071</xdr:rowOff>
    </xdr:from>
    <xdr:to>
      <xdr:col>13</xdr:col>
      <xdr:colOff>703037</xdr:colOff>
      <xdr:row>126</xdr:row>
      <xdr:rowOff>158749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29DB4D-172E-1F47-8B73-38DDCA93E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510267</xdr:colOff>
      <xdr:row>145</xdr:row>
      <xdr:rowOff>142193</xdr:rowOff>
    </xdr:from>
    <xdr:to>
      <xdr:col>14</xdr:col>
      <xdr:colOff>963839</xdr:colOff>
      <xdr:row>169</xdr:row>
      <xdr:rowOff>102053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000A2E-78C4-454C-B8CE-BC6BC521A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10205</xdr:colOff>
      <xdr:row>180</xdr:row>
      <xdr:rowOff>113392</xdr:rowOff>
    </xdr:from>
    <xdr:to>
      <xdr:col>14</xdr:col>
      <xdr:colOff>68036</xdr:colOff>
      <xdr:row>197</xdr:row>
      <xdr:rowOff>113391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558B14-3C0F-E448-A52B-5EB314549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208642</xdr:colOff>
      <xdr:row>202</xdr:row>
      <xdr:rowOff>187551</xdr:rowOff>
    </xdr:from>
    <xdr:to>
      <xdr:col>14</xdr:col>
      <xdr:colOff>102053</xdr:colOff>
      <xdr:row>217</xdr:row>
      <xdr:rowOff>147410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198F53A-7120-504A-B0A1-D28079A58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na Iacob" refreshedDate="43619.468543518517" createdVersion="6" refreshedVersion="6" minRefreshableVersion="3" recordCount="4114" xr:uid="{DCC96721-2DC8-A343-9DEA-2F1C5838B712}">
  <cacheSource type="worksheet">
    <worksheetSource ref="A1:Q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na Iacob" refreshedDate="43619.52733877315" createdVersion="6" refreshedVersion="6" minRefreshableVersion="3" recordCount="4114" xr:uid="{9384F58C-3B55-7546-AADC-73561AD4237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164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ed Conversion " numFmtId="165">
      <sharedItems containsSemiMixedTypes="0" containsNonDate="0" containsDate="1" containsString="0" minDate="2009-08-10T14:26:00" maxDate="2017-05-03T14:12:00"/>
    </cacheField>
    <cacheField name="Quarters (Date Created Conversion 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 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na Iacob" refreshedDate="43621.410222916667" createdVersion="6" refreshedVersion="6" minRefreshableVersion="3" recordCount="4115" xr:uid="{0F7B0113-EE6D-204F-9F66-97D742510A81}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 " numFmtId="0">
      <sharedItems containsNonDate="0" containsDate="1" containsString="0" containsBlank="1" minDate="2009-05-16T22:55:13" maxDate="2017-03-15T10:30:07"/>
    </cacheField>
    <cacheField name="Ended Conversion " numFmtId="0">
      <sharedItems containsNonDate="0" containsDate="1" containsString="0" containsBlank="1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x v="0"/>
    <x v="0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x v="1"/>
    <x v="1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x v="2"/>
    <x v="2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x v="3"/>
    <x v="3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x v="4"/>
    <x v="4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x v="5"/>
    <x v="5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x v="6"/>
    <x v="6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x v="7"/>
    <x v="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x v="8"/>
    <x v="8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x v="9"/>
    <x v="9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x v="7"/>
    <x v="10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x v="10"/>
    <x v="11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x v="11"/>
    <x v="12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x v="12"/>
    <x v="13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x v="7"/>
    <x v="1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x v="13"/>
    <x v="1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x v="8"/>
    <x v="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x v="7"/>
    <x v="17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x v="6"/>
    <x v="18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x v="14"/>
    <x v="19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x v="8"/>
    <x v="20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x v="15"/>
    <x v="21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x v="16"/>
    <x v="22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x v="17"/>
    <x v="23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x v="15"/>
    <x v="24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x v="18"/>
    <x v="25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x v="19"/>
    <x v="26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x v="20"/>
    <x v="2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x v="8"/>
    <x v="28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x v="4"/>
    <x v="29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x v="7"/>
    <x v="30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x v="8"/>
    <x v="31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x v="8"/>
    <x v="32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x v="21"/>
    <x v="33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x v="22"/>
    <x v="34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x v="23"/>
    <x v="3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x v="24"/>
    <x v="36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x v="25"/>
    <x v="3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x v="5"/>
    <x v="3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x v="26"/>
    <x v="39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x v="7"/>
    <x v="40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x v="8"/>
    <x v="41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x v="24"/>
    <x v="42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x v="27"/>
    <x v="43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x v="8"/>
    <x v="4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x v="28"/>
    <x v="45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x v="3"/>
    <x v="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x v="29"/>
    <x v="4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x v="29"/>
    <x v="48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x v="8"/>
    <x v="49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x v="8"/>
    <x v="50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x v="30"/>
    <x v="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x v="31"/>
    <x v="52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x v="5"/>
    <x v="53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x v="7"/>
    <x v="54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x v="32"/>
    <x v="55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x v="13"/>
    <x v="56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x v="21"/>
    <x v="57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x v="33"/>
    <x v="58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x v="8"/>
    <x v="59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x v="33"/>
    <x v="60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x v="34"/>
    <x v="61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x v="19"/>
    <x v="62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x v="35"/>
    <x v="63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x v="36"/>
    <x v="64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x v="29"/>
    <x v="65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x v="17"/>
    <x v="6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x v="31"/>
    <x v="67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x v="37"/>
    <x v="68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x v="38"/>
    <x v="69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x v="37"/>
    <x v="70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x v="39"/>
    <x v="71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x v="29"/>
    <x v="72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x v="8"/>
    <x v="73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x v="40"/>
    <x v="74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x v="41"/>
    <x v="75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x v="42"/>
    <x v="76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x v="43"/>
    <x v="7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x v="44"/>
    <x v="78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x v="37"/>
    <x v="79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x v="13"/>
    <x v="80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x v="45"/>
    <x v="81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x v="8"/>
    <x v="82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x v="33"/>
    <x v="83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x v="8"/>
    <x v="84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x v="9"/>
    <x v="85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x v="6"/>
    <x v="8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x v="2"/>
    <x v="87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x v="33"/>
    <x v="88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x v="41"/>
    <x v="8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x v="8"/>
    <x v="90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x v="28"/>
    <x v="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x v="2"/>
    <x v="92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x v="38"/>
    <x v="93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x v="3"/>
    <x v="94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x v="26"/>
    <x v="9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x v="41"/>
    <x v="96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x v="6"/>
    <x v="97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x v="6"/>
    <x v="98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x v="6"/>
    <x v="99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x v="8"/>
    <x v="100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x v="8"/>
    <x v="101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x v="30"/>
    <x v="10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x v="2"/>
    <x v="103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x v="28"/>
    <x v="88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x v="13"/>
    <x v="104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x v="7"/>
    <x v="105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x v="21"/>
    <x v="106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x v="46"/>
    <x v="107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x v="47"/>
    <x v="108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x v="26"/>
    <x v="109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x v="19"/>
    <x v="110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x v="3"/>
    <x v="111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x v="48"/>
    <x v="112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x v="33"/>
    <x v="113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x v="49"/>
    <x v="114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x v="35"/>
    <x v="115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x v="8"/>
    <x v="116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x v="40"/>
    <x v="117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x v="2"/>
    <x v="118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x v="50"/>
    <x v="119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x v="50"/>
    <x v="120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x v="50"/>
    <x v="121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x v="50"/>
    <x v="122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x v="50"/>
    <x v="121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x v="51"/>
    <x v="123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x v="52"/>
    <x v="124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x v="53"/>
    <x v="12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x v="53"/>
    <x v="126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x v="50"/>
    <x v="121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x v="50"/>
    <x v="121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x v="78"/>
    <b v="0"/>
    <x v="2"/>
    <x v="50"/>
    <x v="121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x v="54"/>
    <x v="127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x v="50"/>
    <x v="121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x v="50"/>
    <x v="121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x v="55"/>
    <x v="128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x v="50"/>
    <x v="121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x v="50"/>
    <x v="121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x v="56"/>
    <x v="129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x v="8"/>
    <x v="13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x v="50"/>
    <x v="121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x v="57"/>
    <x v="1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x v="50"/>
    <x v="119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x v="50"/>
    <x v="121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x v="58"/>
    <x v="132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x v="59"/>
    <x v="133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x v="60"/>
    <x v="134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x v="50"/>
    <x v="121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x v="50"/>
    <x v="135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x v="60"/>
    <x v="136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x v="61"/>
    <x v="137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x v="50"/>
    <x v="13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x v="50"/>
    <x v="2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x v="60"/>
    <x v="13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x v="56"/>
    <x v="140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x v="50"/>
    <x v="141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x v="62"/>
    <x v="142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x v="50"/>
    <x v="143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x v="50"/>
    <x v="121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x v="50"/>
    <x v="119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x v="50"/>
    <x v="121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x v="50"/>
    <x v="144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x v="63"/>
    <x v="14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x v="50"/>
    <x v="121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x v="60"/>
    <x v="146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x v="50"/>
    <x v="121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x v="64"/>
    <x v="147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x v="50"/>
    <x v="148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x v="65"/>
    <x v="149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x v="66"/>
    <x v="150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x v="56"/>
    <x v="151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x v="50"/>
    <x v="120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x v="50"/>
    <x v="121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x v="50"/>
    <x v="121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x v="50"/>
    <x v="121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x v="52"/>
    <x v="152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x v="50"/>
    <x v="121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x v="67"/>
    <x v="153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x v="50"/>
    <x v="121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x v="68"/>
    <x v="101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x v="69"/>
    <x v="154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x v="70"/>
    <x v="15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x v="50"/>
    <x v="121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x v="71"/>
    <x v="156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x v="56"/>
    <x v="157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x v="52"/>
    <x v="158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x v="50"/>
    <x v="121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x v="63"/>
    <x v="159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x v="50"/>
    <x v="121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x v="50"/>
    <x v="160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x v="50"/>
    <x v="73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x v="62"/>
    <x v="161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x v="50"/>
    <x v="162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x v="50"/>
    <x v="121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x v="50"/>
    <x v="120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x v="50"/>
    <x v="121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x v="72"/>
    <x v="163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x v="54"/>
    <x v="164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x v="60"/>
    <x v="16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x v="50"/>
    <x v="121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x v="73"/>
    <x v="166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x v="74"/>
    <x v="167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x v="50"/>
    <x v="121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x v="75"/>
    <x v="168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x v="76"/>
    <x v="169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x v="63"/>
    <x v="170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x v="50"/>
    <x v="121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x v="77"/>
    <x v="171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x v="50"/>
    <x v="121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x v="50"/>
    <x v="121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x v="78"/>
    <x v="172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x v="79"/>
    <x v="173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x v="50"/>
    <x v="120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x v="50"/>
    <x v="135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x v="50"/>
    <x v="120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x v="50"/>
    <x v="119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x v="80"/>
    <x v="174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x v="81"/>
    <x v="175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x v="53"/>
    <x v="101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x v="82"/>
    <x v="17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x v="60"/>
    <x v="177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x v="50"/>
    <x v="121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x v="55"/>
    <x v="178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x v="50"/>
    <x v="121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x v="50"/>
    <x v="121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x v="50"/>
    <x v="121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x v="60"/>
    <x v="179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x v="50"/>
    <x v="121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x v="50"/>
    <x v="121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x v="50"/>
    <x v="121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x v="50"/>
    <x v="18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x v="50"/>
    <x v="121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x v="56"/>
    <x v="181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x v="50"/>
    <x v="121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x v="67"/>
    <x v="18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x v="50"/>
    <x v="121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x v="50"/>
    <x v="121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x v="50"/>
    <x v="73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x v="50"/>
    <x v="121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x v="78"/>
    <x v="73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x v="29"/>
    <x v="183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x v="40"/>
    <x v="184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x v="40"/>
    <x v="18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x v="33"/>
    <x v="186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x v="35"/>
    <x v="187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x v="3"/>
    <x v="188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x v="83"/>
    <x v="189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x v="84"/>
    <x v="190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x v="7"/>
    <x v="191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x v="40"/>
    <x v="19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x v="6"/>
    <x v="193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x v="9"/>
    <x v="194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x v="85"/>
    <x v="195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x v="7"/>
    <x v="19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x v="16"/>
    <x v="197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x v="13"/>
    <x v="198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x v="86"/>
    <x v="199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x v="13"/>
    <x v="200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x v="87"/>
    <x v="201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x v="88"/>
    <x v="2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x v="6"/>
    <x v="203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x v="13"/>
    <x v="20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x v="89"/>
    <x v="205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x v="90"/>
    <x v="206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x v="90"/>
    <x v="207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x v="38"/>
    <x v="208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x v="91"/>
    <x v="209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x v="88"/>
    <x v="210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x v="38"/>
    <x v="211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x v="92"/>
    <x v="212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x v="42"/>
    <x v="213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x v="2"/>
    <x v="214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x v="93"/>
    <x v="215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x v="29"/>
    <x v="21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x v="94"/>
    <x v="217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x v="29"/>
    <x v="218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x v="34"/>
    <x v="219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x v="5"/>
    <x v="220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x v="95"/>
    <x v="221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x v="96"/>
    <x v="222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x v="94"/>
    <x v="223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x v="10"/>
    <x v="224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x v="7"/>
    <x v="225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x v="35"/>
    <x v="226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x v="2"/>
    <x v="227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x v="97"/>
    <x v="228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x v="15"/>
    <x v="229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x v="98"/>
    <x v="230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x v="33"/>
    <x v="231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x v="2"/>
    <x v="232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x v="13"/>
    <x v="233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x v="28"/>
    <x v="234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x v="21"/>
    <x v="235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x v="7"/>
    <x v="236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x v="8"/>
    <x v="101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x v="18"/>
    <x v="237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x v="17"/>
    <x v="238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x v="7"/>
    <x v="239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x v="15"/>
    <x v="240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x v="99"/>
    <x v="241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x v="21"/>
    <x v="242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x v="17"/>
    <x v="243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x v="8"/>
    <x v="244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x v="0"/>
    <x v="24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x v="100"/>
    <x v="246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x v="22"/>
    <x v="247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x v="101"/>
    <x v="248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x v="38"/>
    <x v="249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x v="6"/>
    <x v="250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x v="17"/>
    <x v="251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x v="3"/>
    <x v="25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x v="3"/>
    <x v="253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x v="20"/>
    <x v="254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x v="2"/>
    <x v="255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x v="102"/>
    <x v="256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x v="7"/>
    <x v="257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x v="35"/>
    <x v="258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x v="7"/>
    <x v="259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x v="103"/>
    <x v="260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x v="40"/>
    <x v="261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x v="13"/>
    <x v="262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x v="33"/>
    <x v="263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x v="29"/>
    <x v="264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x v="4"/>
    <x v="265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x v="21"/>
    <x v="266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x v="3"/>
    <x v="26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x v="40"/>
    <x v="26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x v="104"/>
    <x v="269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x v="3"/>
    <x v="270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x v="6"/>
    <x v="271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x v="21"/>
    <x v="272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x v="13"/>
    <x v="273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x v="40"/>
    <x v="274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x v="105"/>
    <x v="275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x v="7"/>
    <x v="276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x v="33"/>
    <x v="277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x v="16"/>
    <x v="278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x v="7"/>
    <x v="279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x v="5"/>
    <x v="280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x v="29"/>
    <x v="281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x v="105"/>
    <x v="282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x v="13"/>
    <x v="283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x v="8"/>
    <x v="284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x v="21"/>
    <x v="285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x v="21"/>
    <x v="286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x v="4"/>
    <x v="287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x v="106"/>
    <x v="288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x v="20"/>
    <x v="28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x v="33"/>
    <x v="290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x v="13"/>
    <x v="29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x v="41"/>
    <x v="292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x v="37"/>
    <x v="293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x v="16"/>
    <x v="294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x v="15"/>
    <x v="29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x v="3"/>
    <x v="296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x v="31"/>
    <x v="297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x v="33"/>
    <x v="298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x v="107"/>
    <x v="299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x v="33"/>
    <x v="300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x v="2"/>
    <x v="301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x v="7"/>
    <x v="302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x v="38"/>
    <x v="303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x v="39"/>
    <x v="304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x v="7"/>
    <x v="305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x v="5"/>
    <x v="306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x v="3"/>
    <x v="307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x v="7"/>
    <x v="308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x v="33"/>
    <x v="309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x v="3"/>
    <x v="310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x v="5"/>
    <x v="31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x v="108"/>
    <x v="312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x v="35"/>
    <x v="313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x v="105"/>
    <x v="314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x v="13"/>
    <x v="315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x v="26"/>
    <x v="316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x v="28"/>
    <x v="317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x v="6"/>
    <x v="318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x v="35"/>
    <x v="319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x v="20"/>
    <x v="320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x v="31"/>
    <x v="321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x v="24"/>
    <x v="322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x v="2"/>
    <x v="323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x v="109"/>
    <x v="324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x v="110"/>
    <x v="325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x v="20"/>
    <x v="326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x v="6"/>
    <x v="327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x v="8"/>
    <x v="328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x v="111"/>
    <x v="329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x v="9"/>
    <x v="330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x v="112"/>
    <x v="33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x v="8"/>
    <x v="84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x v="7"/>
    <x v="332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x v="7"/>
    <x v="333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x v="5"/>
    <x v="334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x v="20"/>
    <x v="335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x v="29"/>
    <x v="33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x v="13"/>
    <x v="337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x v="3"/>
    <x v="338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x v="105"/>
    <x v="339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x v="13"/>
    <x v="340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x v="20"/>
    <x v="341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x v="3"/>
    <x v="342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x v="24"/>
    <x v="343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x v="2"/>
    <x v="344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x v="33"/>
    <x v="345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x v="29"/>
    <x v="346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x v="29"/>
    <x v="347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x v="21"/>
    <x v="348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x v="7"/>
    <x v="349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x v="0"/>
    <x v="350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x v="30"/>
    <x v="351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x v="7"/>
    <x v="352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x v="37"/>
    <x v="353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x v="2"/>
    <x v="354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x v="33"/>
    <x v="355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x v="21"/>
    <x v="356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x v="28"/>
    <x v="357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x v="8"/>
    <x v="358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x v="7"/>
    <x v="359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x v="8"/>
    <x v="360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x v="50"/>
    <x v="361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x v="53"/>
    <x v="362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x v="60"/>
    <x v="363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x v="60"/>
    <x v="364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x v="113"/>
    <x v="365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x v="50"/>
    <x v="366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x v="60"/>
    <x v="367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x v="50"/>
    <x v="121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x v="52"/>
    <x v="368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x v="50"/>
    <x v="121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x v="53"/>
    <x v="369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x v="51"/>
    <x v="370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x v="54"/>
    <x v="371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x v="50"/>
    <x v="121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x v="62"/>
    <x v="372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x v="50"/>
    <x v="120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x v="50"/>
    <x v="121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x v="50"/>
    <x v="121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x v="114"/>
    <x v="37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x v="50"/>
    <x v="121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x v="50"/>
    <x v="144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x v="50"/>
    <x v="121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x v="115"/>
    <x v="374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x v="50"/>
    <x v="144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x v="62"/>
    <x v="73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x v="50"/>
    <x v="120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x v="113"/>
    <x v="3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x v="50"/>
    <x v="144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x v="56"/>
    <x v="376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x v="53"/>
    <x v="377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x v="60"/>
    <x v="378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x v="50"/>
    <x v="121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x v="116"/>
    <x v="379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x v="50"/>
    <x v="31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x v="60"/>
    <x v="380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x v="50"/>
    <x v="381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x v="60"/>
    <x v="38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x v="50"/>
    <x v="121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x v="59"/>
    <x v="383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x v="50"/>
    <x v="384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x v="50"/>
    <x v="38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x v="50"/>
    <x v="121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x v="50"/>
    <x v="121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x v="53"/>
    <x v="386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x v="50"/>
    <x v="120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x v="117"/>
    <x v="387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x v="60"/>
    <x v="388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x v="66"/>
    <x v="389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x v="50"/>
    <x v="121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x v="50"/>
    <x v="121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x v="60"/>
    <x v="157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x v="81"/>
    <x v="390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x v="82"/>
    <x v="391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x v="56"/>
    <x v="392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x v="50"/>
    <x v="120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x v="50"/>
    <x v="121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x v="53"/>
    <x v="393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x v="50"/>
    <x v="121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x v="50"/>
    <x v="121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x v="69"/>
    <x v="394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x v="118"/>
    <x v="395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x v="52"/>
    <x v="396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x v="50"/>
    <x v="119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x v="119"/>
    <x v="397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x v="50"/>
    <x v="398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x v="66"/>
    <x v="399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x v="50"/>
    <x v="73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x v="50"/>
    <x v="121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x v="50"/>
    <x v="121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x v="50"/>
    <x v="400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x v="50"/>
    <x v="121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x v="50"/>
    <x v="121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x v="50"/>
    <x v="121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x v="50"/>
    <x v="121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x v="50"/>
    <x v="401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x v="50"/>
    <x v="121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x v="50"/>
    <x v="120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x v="60"/>
    <x v="119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x v="62"/>
    <x v="402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x v="54"/>
    <x v="403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x v="56"/>
    <x v="404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x v="50"/>
    <x v="121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x v="60"/>
    <x v="40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x v="53"/>
    <x v="40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x v="60"/>
    <x v="40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x v="50"/>
    <x v="408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x v="50"/>
    <x v="409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x v="56"/>
    <x v="410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x v="60"/>
    <x v="4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x v="50"/>
    <x v="119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x v="50"/>
    <x v="121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x v="56"/>
    <x v="18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x v="50"/>
    <x v="148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x v="51"/>
    <x v="411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x v="56"/>
    <x v="412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x v="78"/>
    <x v="413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x v="50"/>
    <x v="121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x v="60"/>
    <x v="414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x v="50"/>
    <x v="121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x v="61"/>
    <x v="415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x v="21"/>
    <x v="416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x v="2"/>
    <x v="417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x v="41"/>
    <x v="418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x v="10"/>
    <x v="419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x v="15"/>
    <x v="420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x v="8"/>
    <x v="421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x v="35"/>
    <x v="422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x v="7"/>
    <x v="423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x v="31"/>
    <x v="424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x v="22"/>
    <x v="425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x v="29"/>
    <x v="426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x v="8"/>
    <x v="427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x v="4"/>
    <x v="428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x v="8"/>
    <x v="429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x v="2"/>
    <x v="430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x v="33"/>
    <x v="431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x v="90"/>
    <x v="432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x v="10"/>
    <x v="433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x v="120"/>
    <x v="434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x v="7"/>
    <x v="435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x v="50"/>
    <x v="120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x v="60"/>
    <x v="384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x v="50"/>
    <x v="120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x v="50"/>
    <x v="436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x v="60"/>
    <x v="366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x v="117"/>
    <x v="437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x v="50"/>
    <x v="438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x v="50"/>
    <x v="121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x v="50"/>
    <x v="377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x v="56"/>
    <x v="439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x v="60"/>
    <x v="440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x v="62"/>
    <x v="441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x v="50"/>
    <x v="121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x v="50"/>
    <x v="442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x v="121"/>
    <x v="443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x v="50"/>
    <x v="121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x v="56"/>
    <x v="444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x v="60"/>
    <x v="445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x v="50"/>
    <x v="121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x v="50"/>
    <x v="73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x v="50"/>
    <x v="143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x v="50"/>
    <x v="446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x v="50"/>
    <x v="121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x v="50"/>
    <x v="447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x v="50"/>
    <x v="120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x v="50"/>
    <x v="121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x v="50"/>
    <x v="120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x v="50"/>
    <x v="121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x v="60"/>
    <x v="448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x v="60"/>
    <x v="135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x v="50"/>
    <x v="449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x v="50"/>
    <x v="450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x v="50"/>
    <x v="121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x v="50"/>
    <x v="451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x v="60"/>
    <x v="135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x v="50"/>
    <x v="452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x v="50"/>
    <x v="120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x v="50"/>
    <x v="119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x v="50"/>
    <x v="453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x v="60"/>
    <x v="436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x v="50"/>
    <x v="120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x v="50"/>
    <x v="121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x v="50"/>
    <x v="121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x v="50"/>
    <x v="120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x v="60"/>
    <x v="144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x v="50"/>
    <x v="121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x v="60"/>
    <x v="45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x v="114"/>
    <x v="455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x v="56"/>
    <x v="456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x v="50"/>
    <x v="120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x v="65"/>
    <x v="457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x v="50"/>
    <x v="458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x v="56"/>
    <x v="409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x v="61"/>
    <x v="459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x v="50"/>
    <x v="31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x v="50"/>
    <x v="460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x v="50"/>
    <x v="366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x v="50"/>
    <x v="119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x v="122"/>
    <x v="461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x v="50"/>
    <x v="462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x v="53"/>
    <x v="101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x v="60"/>
    <x v="463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x v="50"/>
    <x v="121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x v="65"/>
    <x v="464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x v="50"/>
    <x v="121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x v="56"/>
    <x v="46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x v="50"/>
    <x v="119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x v="50"/>
    <x v="121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x v="60"/>
    <x v="466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x v="60"/>
    <x v="144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x v="50"/>
    <x v="121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x v="50"/>
    <x v="121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x v="50"/>
    <x v="121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x v="70"/>
    <x v="467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x v="50"/>
    <x v="121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x v="50"/>
    <x v="121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x v="50"/>
    <x v="121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x v="56"/>
    <x v="135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x v="50"/>
    <x v="121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x v="50"/>
    <x v="120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x v="60"/>
    <x v="468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x v="60"/>
    <x v="469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x v="52"/>
    <x v="470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x v="50"/>
    <x v="121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x v="50"/>
    <x v="121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x v="50"/>
    <x v="121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x v="123"/>
    <x v="47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x v="50"/>
    <x v="472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x v="50"/>
    <x v="121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x v="50"/>
    <x v="473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x v="50"/>
    <x v="119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x v="60"/>
    <x v="474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x v="50"/>
    <x v="121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x v="81"/>
    <x v="475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x v="50"/>
    <x v="120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x v="50"/>
    <x v="453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x v="50"/>
    <x v="143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x v="50"/>
    <x v="121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x v="79"/>
    <b v="0"/>
    <x v="7"/>
    <x v="50"/>
    <x v="366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x v="50"/>
    <x v="120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x v="124"/>
    <x v="476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x v="17"/>
    <x v="477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x v="125"/>
    <x v="47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x v="6"/>
    <x v="479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x v="126"/>
    <x v="480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x v="127"/>
    <x v="481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x v="88"/>
    <x v="482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x v="13"/>
    <x v="48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x v="37"/>
    <x v="48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x v="49"/>
    <x v="485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x v="20"/>
    <x v="486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x v="7"/>
    <x v="487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x v="8"/>
    <x v="488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x v="48"/>
    <x v="489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x v="128"/>
    <x v="490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x v="92"/>
    <x v="491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x v="111"/>
    <x v="492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x v="9"/>
    <x v="493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x v="3"/>
    <x v="494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x v="7"/>
    <x v="495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x v="56"/>
    <x v="496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x v="60"/>
    <x v="497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x v="50"/>
    <x v="498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x v="50"/>
    <x v="101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x v="59"/>
    <x v="499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x v="118"/>
    <x v="500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x v="50"/>
    <x v="453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x v="54"/>
    <x v="501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x v="62"/>
    <x v="502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x v="66"/>
    <x v="503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x v="129"/>
    <x v="504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x v="115"/>
    <x v="505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x v="66"/>
    <x v="506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x v="50"/>
    <x v="414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x v="50"/>
    <x v="507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x v="77"/>
    <x v="508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x v="60"/>
    <x v="509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x v="73"/>
    <x v="510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x v="65"/>
    <x v="511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x v="77"/>
    <x v="512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x v="73"/>
    <x v="513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x v="50"/>
    <x v="120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x v="50"/>
    <x v="514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x v="60"/>
    <x v="515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x v="113"/>
    <x v="516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x v="58"/>
    <x v="517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x v="50"/>
    <x v="121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x v="65"/>
    <x v="518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x v="130"/>
    <x v="519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x v="74"/>
    <x v="520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x v="81"/>
    <x v="521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x v="60"/>
    <x v="438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x v="113"/>
    <x v="52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x v="131"/>
    <x v="52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x v="50"/>
    <x v="524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x v="60"/>
    <x v="525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x v="50"/>
    <x v="120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x v="132"/>
    <x v="526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x v="77"/>
    <x v="527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x v="133"/>
    <x v="528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x v="56"/>
    <x v="31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x v="117"/>
    <x v="529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x v="134"/>
    <x v="530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x v="52"/>
    <x v="531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x v="60"/>
    <x v="532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x v="60"/>
    <x v="533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x v="50"/>
    <x v="121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x v="135"/>
    <x v="534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x v="66"/>
    <x v="535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x v="50"/>
    <x v="458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x v="50"/>
    <x v="121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x v="122"/>
    <x v="536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x v="50"/>
    <x v="537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x v="60"/>
    <x v="538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x v="77"/>
    <x v="53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x v="62"/>
    <x v="540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x v="54"/>
    <x v="541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x v="50"/>
    <x v="542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x v="60"/>
    <x v="381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x v="60"/>
    <x v="543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x v="124"/>
    <x v="544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x v="108"/>
    <x v="545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x v="88"/>
    <x v="546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x v="15"/>
    <x v="547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x v="2"/>
    <x v="548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x v="8"/>
    <x v="549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x v="7"/>
    <x v="550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x v="94"/>
    <x v="551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x v="6"/>
    <x v="552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x v="26"/>
    <x v="553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x v="88"/>
    <x v="5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x v="9"/>
    <x v="555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x v="12"/>
    <x v="556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x v="28"/>
    <x v="557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x v="9"/>
    <x v="558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x v="35"/>
    <x v="559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x v="136"/>
    <x v="560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x v="108"/>
    <x v="98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x v="13"/>
    <x v="561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x v="137"/>
    <x v="56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x v="13"/>
    <x v="563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x v="21"/>
    <x v="564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x v="38"/>
    <x v="565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x v="34"/>
    <x v="5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x v="21"/>
    <x v="567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x v="99"/>
    <x v="568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x v="38"/>
    <x v="56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x v="8"/>
    <x v="570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x v="8"/>
    <x v="571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x v="6"/>
    <x v="572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x v="33"/>
    <x v="573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x v="17"/>
    <x v="574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x v="20"/>
    <x v="575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x v="30"/>
    <x v="576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x v="3"/>
    <x v="577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x v="21"/>
    <x v="57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x v="90"/>
    <x v="579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x v="138"/>
    <x v="580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x v="21"/>
    <x v="581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x v="21"/>
    <x v="582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x v="50"/>
    <x v="121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x v="62"/>
    <x v="583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x v="50"/>
    <x v="121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x v="50"/>
    <x v="144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x v="50"/>
    <x v="121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x v="71"/>
    <x v="584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x v="50"/>
    <x v="121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x v="65"/>
    <x v="585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x v="50"/>
    <x v="121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x v="139"/>
    <x v="586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x v="50"/>
    <x v="121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x v="50"/>
    <x v="119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x v="56"/>
    <x v="73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x v="60"/>
    <x v="587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x v="140"/>
    <x v="498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x v="53"/>
    <x v="447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x v="76"/>
    <x v="588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x v="60"/>
    <x v="589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x v="50"/>
    <x v="453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x v="56"/>
    <x v="590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x v="3"/>
    <x v="591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x v="18"/>
    <x v="592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x v="8"/>
    <x v="73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x v="34"/>
    <x v="593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x v="33"/>
    <x v="594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x v="141"/>
    <x v="59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x v="1"/>
    <x v="596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x v="35"/>
    <x v="597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x v="142"/>
    <x v="59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x v="15"/>
    <x v="599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x v="124"/>
    <x v="600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x v="3"/>
    <x v="601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x v="8"/>
    <x v="602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x v="33"/>
    <x v="603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x v="2"/>
    <x v="604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x v="20"/>
    <x v="605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x v="7"/>
    <x v="606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x v="29"/>
    <x v="607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x v="41"/>
    <x v="608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x v="8"/>
    <x v="609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x v="143"/>
    <x v="610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x v="20"/>
    <x v="611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x v="7"/>
    <x v="612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x v="4"/>
    <x v="613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x v="8"/>
    <x v="61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x v="2"/>
    <x v="615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x v="3"/>
    <x v="616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x v="2"/>
    <x v="61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x v="8"/>
    <x v="618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x v="3"/>
    <x v="619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x v="2"/>
    <x v="615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x v="3"/>
    <x v="64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x v="143"/>
    <x v="620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x v="12"/>
    <x v="62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x v="37"/>
    <x v="622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x v="13"/>
    <x v="623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x v="41"/>
    <x v="624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x v="0"/>
    <x v="625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x v="94"/>
    <x v="626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x v="15"/>
    <x v="627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x v="84"/>
    <x v="628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x v="8"/>
    <x v="629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x v="17"/>
    <x v="630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x v="144"/>
    <x v="631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x v="84"/>
    <x v="632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x v="8"/>
    <x v="633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x v="7"/>
    <x v="634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x v="33"/>
    <x v="635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x v="13"/>
    <x v="636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x v="3"/>
    <x v="151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x v="29"/>
    <x v="637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x v="145"/>
    <x v="638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x v="7"/>
    <x v="639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x v="21"/>
    <x v="640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x v="26"/>
    <x v="641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x v="16"/>
    <x v="642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x v="7"/>
    <x v="643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x v="108"/>
    <x v="644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x v="14"/>
    <x v="645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x v="16"/>
    <x v="646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x v="28"/>
    <x v="647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x v="7"/>
    <x v="648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x v="3"/>
    <x v="649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x v="128"/>
    <x v="650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x v="146"/>
    <x v="651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x v="28"/>
    <x v="652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x v="108"/>
    <x v="653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x v="8"/>
    <x v="119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x v="8"/>
    <x v="654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x v="28"/>
    <x v="655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x v="19"/>
    <x v="656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x v="22"/>
    <x v="657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x v="2"/>
    <x v="658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x v="8"/>
    <x v="18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x v="90"/>
    <x v="659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x v="33"/>
    <x v="660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x v="147"/>
    <x v="661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x v="8"/>
    <x v="73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x v="124"/>
    <x v="662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x v="2"/>
    <x v="663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x v="82"/>
    <x v="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x v="53"/>
    <x v="476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x v="50"/>
    <x v="66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x v="62"/>
    <x v="666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x v="72"/>
    <x v="667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x v="53"/>
    <x v="381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x v="82"/>
    <x v="66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x v="148"/>
    <x v="66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x v="50"/>
    <x v="73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x v="81"/>
    <x v="670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x v="50"/>
    <x v="671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x v="62"/>
    <x v="67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x v="60"/>
    <x v="151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x v="60"/>
    <x v="377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x v="148"/>
    <x v="673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x v="50"/>
    <x v="121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x v="139"/>
    <x v="674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x v="149"/>
    <x v="675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x v="60"/>
    <x v="151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x v="134"/>
    <x v="676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x v="56"/>
    <x v="677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x v="60"/>
    <x v="18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x v="68"/>
    <x v="678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x v="67"/>
    <x v="679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x v="60"/>
    <x v="119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x v="150"/>
    <x v="680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x v="139"/>
    <x v="681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x v="50"/>
    <x v="121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x v="113"/>
    <x v="666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x v="114"/>
    <x v="682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x v="65"/>
    <x v="683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x v="56"/>
    <x v="684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x v="139"/>
    <x v="685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x v="54"/>
    <x v="379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x v="115"/>
    <x v="686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x v="53"/>
    <x v="687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x v="67"/>
    <x v="688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x v="50"/>
    <x v="121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x v="56"/>
    <x v="436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x v="121"/>
    <x v="436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x v="50"/>
    <x v="689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x v="50"/>
    <x v="121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x v="50"/>
    <x v="18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x v="56"/>
    <x v="379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x v="50"/>
    <x v="690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x v="56"/>
    <x v="691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x v="50"/>
    <x v="121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x v="50"/>
    <x v="121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x v="50"/>
    <x v="121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x v="56"/>
    <x v="178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x v="66"/>
    <x v="692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x v="50"/>
    <x v="121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x v="60"/>
    <x v="2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x v="113"/>
    <x v="693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x v="50"/>
    <x v="121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x v="52"/>
    <x v="69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x v="50"/>
    <x v="121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x v="60"/>
    <x v="18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x v="62"/>
    <x v="695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x v="60"/>
    <x v="101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x v="50"/>
    <x v="121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x v="134"/>
    <x v="696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x v="70"/>
    <x v="697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x v="53"/>
    <x v="698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x v="57"/>
    <x v="699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x v="56"/>
    <x v="700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x v="50"/>
    <x v="121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x v="50"/>
    <x v="121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x v="57"/>
    <x v="701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x v="50"/>
    <x v="121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x v="151"/>
    <x v="160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x v="113"/>
    <x v="702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x v="77"/>
    <x v="703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x v="52"/>
    <x v="88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x v="75"/>
    <x v="70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x v="60"/>
    <x v="384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x v="50"/>
    <x v="121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x v="60"/>
    <x v="135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x v="50"/>
    <x v="384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x v="60"/>
    <x v="135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x v="123"/>
    <x v="705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x v="53"/>
    <x v="706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x v="114"/>
    <x v="707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x v="54"/>
    <x v="708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x v="55"/>
    <x v="709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x v="53"/>
    <x v="710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x v="53"/>
    <x v="711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x v="50"/>
    <x v="121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x v="81"/>
    <x v="88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x v="60"/>
    <x v="498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x v="58"/>
    <x v="712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x v="151"/>
    <x v="71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x v="67"/>
    <x v="714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x v="60"/>
    <x v="715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x v="152"/>
    <x v="716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x v="52"/>
    <x v="717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x v="53"/>
    <x v="718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x v="53"/>
    <x v="719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x v="57"/>
    <x v="720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x v="115"/>
    <x v="721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x v="132"/>
    <x v="722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x v="72"/>
    <x v="723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x v="58"/>
    <x v="724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x v="60"/>
    <x v="725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x v="60"/>
    <x v="72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x v="60"/>
    <x v="727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x v="77"/>
    <x v="728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x v="82"/>
    <x v="729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x v="60"/>
    <x v="730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x v="153"/>
    <x v="731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x v="132"/>
    <x v="732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x v="50"/>
    <x v="733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x v="131"/>
    <x v="734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x v="53"/>
    <x v="73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x v="60"/>
    <x v="736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x v="56"/>
    <x v="737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x v="53"/>
    <x v="738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x v="122"/>
    <x v="739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x v="80"/>
    <x v="740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x v="154"/>
    <x v="741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x v="77"/>
    <x v="742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x v="50"/>
    <x v="743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x v="50"/>
    <x v="120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x v="75"/>
    <x v="744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x v="60"/>
    <x v="745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x v="52"/>
    <x v="746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x v="55"/>
    <x v="747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x v="55"/>
    <x v="748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x v="50"/>
    <x v="121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x v="123"/>
    <x v="749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x v="50"/>
    <x v="31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x v="65"/>
    <x v="750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x v="50"/>
    <x v="751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x v="78"/>
    <x v="752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x v="53"/>
    <x v="753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x v="113"/>
    <x v="754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x v="53"/>
    <x v="31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x v="60"/>
    <x v="75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x v="155"/>
    <x v="756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x v="59"/>
    <x v="757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x v="53"/>
    <x v="758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x v="3"/>
    <x v="759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x v="75"/>
    <x v="760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x v="63"/>
    <x v="761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x v="133"/>
    <x v="762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x v="150"/>
    <x v="763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x v="52"/>
    <x v="764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x v="156"/>
    <x v="765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x v="50"/>
    <x v="409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x v="55"/>
    <x v="178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x v="50"/>
    <x v="698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x v="50"/>
    <x v="766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x v="157"/>
    <x v="767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x v="131"/>
    <x v="768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x v="134"/>
    <x v="769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x v="56"/>
    <x v="379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x v="56"/>
    <x v="770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x v="61"/>
    <x v="771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x v="56"/>
    <x v="772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x v="153"/>
    <x v="460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x v="158"/>
    <x v="773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x v="159"/>
    <x v="77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x v="41"/>
    <x v="775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x v="160"/>
    <x v="776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x v="17"/>
    <x v="77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x v="5"/>
    <x v="778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x v="8"/>
    <x v="779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x v="33"/>
    <x v="780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x v="16"/>
    <x v="781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x v="20"/>
    <x v="782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x v="161"/>
    <x v="783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x v="13"/>
    <x v="784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x v="29"/>
    <x v="78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x v="33"/>
    <x v="786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x v="22"/>
    <x v="787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x v="29"/>
    <x v="788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x v="20"/>
    <x v="78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x v="21"/>
    <x v="790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x v="14"/>
    <x v="791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x v="30"/>
    <x v="792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x v="50"/>
    <x v="409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x v="50"/>
    <x v="121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x v="53"/>
    <x v="119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x v="114"/>
    <x v="793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x v="50"/>
    <x v="366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x v="56"/>
    <x v="794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x v="50"/>
    <x v="121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x v="50"/>
    <x v="120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x v="60"/>
    <x v="450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x v="78"/>
    <b v="0"/>
    <x v="16"/>
    <x v="50"/>
    <x v="121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x v="50"/>
    <x v="121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x v="50"/>
    <x v="121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x v="50"/>
    <x v="121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x v="60"/>
    <x v="2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x v="50"/>
    <x v="121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x v="50"/>
    <x v="121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x v="50"/>
    <x v="121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x v="50"/>
    <x v="121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x v="50"/>
    <x v="121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x v="50"/>
    <x v="121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x v="60"/>
    <x v="73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x v="50"/>
    <x v="121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x v="162"/>
    <x v="12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x v="50"/>
    <x v="121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x v="114"/>
    <x v="795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x v="56"/>
    <x v="796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x v="56"/>
    <x v="797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x v="73"/>
    <x v="31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x v="50"/>
    <x v="798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x v="115"/>
    <x v="799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x v="60"/>
    <x v="436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x v="50"/>
    <x v="121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x v="50"/>
    <x v="800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x v="60"/>
    <x v="119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x v="52"/>
    <x v="801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x v="62"/>
    <x v="2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x v="163"/>
    <x v="802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x v="129"/>
    <x v="803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x v="59"/>
    <x v="377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x v="56"/>
    <x v="80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x v="114"/>
    <x v="805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x v="50"/>
    <x v="366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x v="60"/>
    <x v="806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x v="60"/>
    <x v="807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x v="50"/>
    <x v="121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x v="56"/>
    <x v="808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x v="50"/>
    <x v="507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x v="50"/>
    <x v="121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x v="51"/>
    <x v="809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x v="59"/>
    <x v="810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x v="50"/>
    <x v="144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x v="55"/>
    <x v="38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x v="60"/>
    <x v="366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x v="51"/>
    <x v="811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x v="82"/>
    <x v="812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x v="62"/>
    <x v="813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x v="82"/>
    <x v="814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x v="50"/>
    <x v="815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x v="113"/>
    <x v="816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x v="60"/>
    <x v="384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x v="56"/>
    <x v="119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x v="50"/>
    <x v="817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x v="62"/>
    <x v="818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x v="53"/>
    <x v="796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x v="62"/>
    <x v="819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x v="50"/>
    <x v="820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x v="139"/>
    <x v="821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x v="50"/>
    <x v="121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x v="56"/>
    <x v="822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x v="50"/>
    <x v="2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x v="60"/>
    <x v="82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x v="50"/>
    <x v="120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x v="71"/>
    <x v="82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x v="60"/>
    <x v="144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x v="50"/>
    <x v="82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x v="50"/>
    <x v="514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x v="50"/>
    <x v="826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x v="59"/>
    <x v="827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x v="53"/>
    <x v="828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x v="50"/>
    <x v="144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x v="50"/>
    <x v="121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x v="50"/>
    <x v="829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x v="50"/>
    <x v="121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x v="50"/>
    <x v="830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x v="50"/>
    <x v="831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x v="50"/>
    <x v="121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x v="60"/>
    <x v="144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x v="53"/>
    <x v="83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x v="50"/>
    <x v="120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x v="50"/>
    <x v="689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x v="50"/>
    <x v="830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x v="50"/>
    <x v="121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x v="51"/>
    <x v="833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x v="60"/>
    <x v="135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x v="50"/>
    <x v="120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x v="62"/>
    <x v="73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x v="52"/>
    <x v="834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x v="67"/>
    <x v="835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x v="50"/>
    <x v="683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x v="50"/>
    <x v="144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x v="50"/>
    <x v="121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x v="50"/>
    <x v="121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x v="50"/>
    <x v="121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x v="50"/>
    <x v="836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x v="50"/>
    <x v="121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x v="50"/>
    <x v="101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x v="114"/>
    <x v="837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x v="50"/>
    <x v="121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x v="50"/>
    <x v="838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x v="50"/>
    <x v="839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x v="54"/>
    <x v="840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x v="50"/>
    <x v="121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x v="52"/>
    <x v="841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x v="60"/>
    <x v="73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x v="113"/>
    <x v="149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x v="60"/>
    <x v="842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x v="50"/>
    <x v="121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x v="53"/>
    <x v="690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x v="50"/>
    <x v="123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x v="50"/>
    <x v="121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x v="65"/>
    <x v="843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x v="50"/>
    <x v="121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x v="50"/>
    <x v="844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x v="50"/>
    <x v="121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x v="50"/>
    <x v="121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x v="70"/>
    <x v="845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x v="118"/>
    <x v="846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x v="53"/>
    <x v="847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x v="52"/>
    <x v="848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x v="50"/>
    <x v="162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x v="50"/>
    <x v="73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x v="50"/>
    <x v="384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x v="50"/>
    <x v="121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x v="50"/>
    <x v="18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x v="52"/>
    <x v="849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x v="56"/>
    <x v="178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x v="50"/>
    <x v="119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x v="50"/>
    <x v="121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x v="50"/>
    <x v="144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x v="62"/>
    <x v="85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x v="81"/>
    <x v="851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x v="50"/>
    <x v="852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x v="65"/>
    <x v="689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x v="65"/>
    <x v="853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x v="2"/>
    <x v="854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x v="2"/>
    <x v="855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x v="13"/>
    <x v="856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x v="3"/>
    <x v="857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x v="164"/>
    <x v="85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x v="29"/>
    <x v="859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x v="165"/>
    <x v="860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x v="15"/>
    <x v="861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x v="166"/>
    <x v="86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x v="3"/>
    <x v="863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x v="167"/>
    <x v="864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x v="165"/>
    <x v="865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x v="168"/>
    <x v="866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x v="169"/>
    <x v="867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x v="170"/>
    <x v="868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x v="7"/>
    <x v="869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x v="9"/>
    <x v="870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x v="21"/>
    <x v="871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x v="171"/>
    <x v="872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x v="21"/>
    <x v="873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x v="33"/>
    <x v="874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x v="7"/>
    <x v="875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x v="41"/>
    <x v="876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x v="3"/>
    <x v="877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x v="19"/>
    <x v="878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x v="6"/>
    <x v="879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x v="172"/>
    <x v="880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x v="7"/>
    <x v="881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x v="32"/>
    <x v="882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x v="21"/>
    <x v="883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x v="88"/>
    <x v="88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x v="173"/>
    <x v="885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x v="91"/>
    <x v="886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x v="33"/>
    <x v="887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x v="174"/>
    <x v="888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x v="175"/>
    <x v="88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x v="3"/>
    <x v="890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x v="38"/>
    <x v="891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x v="176"/>
    <x v="892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x v="20"/>
    <x v="893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x v="113"/>
    <x v="894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x v="65"/>
    <x v="895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x v="65"/>
    <x v="896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x v="50"/>
    <x v="121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x v="129"/>
    <x v="897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x v="60"/>
    <x v="384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x v="50"/>
    <x v="121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x v="50"/>
    <x v="121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x v="60"/>
    <x v="379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x v="81"/>
    <x v="86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x v="50"/>
    <x v="121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x v="56"/>
    <x v="436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x v="50"/>
    <x v="121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x v="50"/>
    <x v="121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x v="82"/>
    <x v="898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x v="50"/>
    <x v="121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x v="56"/>
    <x v="899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x v="76"/>
    <x v="900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x v="60"/>
    <x v="144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x v="51"/>
    <x v="901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x v="3"/>
    <x v="902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x v="28"/>
    <x v="903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x v="16"/>
    <x v="904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x v="108"/>
    <x v="90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x v="143"/>
    <x v="906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x v="3"/>
    <x v="907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x v="177"/>
    <x v="90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x v="21"/>
    <x v="909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x v="178"/>
    <x v="910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x v="179"/>
    <x v="911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x v="171"/>
    <x v="912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x v="180"/>
    <x v="913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x v="90"/>
    <x v="91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x v="181"/>
    <x v="915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x v="182"/>
    <x v="916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x v="3"/>
    <x v="917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x v="35"/>
    <x v="918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x v="7"/>
    <x v="919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x v="105"/>
    <x v="920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x v="17"/>
    <x v="92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x v="183"/>
    <x v="922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x v="17"/>
    <x v="923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x v="8"/>
    <x v="924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x v="21"/>
    <x v="925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x v="16"/>
    <x v="926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x v="15"/>
    <x v="927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x v="41"/>
    <x v="928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x v="21"/>
    <x v="929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x v="6"/>
    <x v="930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x v="3"/>
    <x v="474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x v="19"/>
    <x v="931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x v="184"/>
    <x v="932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x v="3"/>
    <x v="933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x v="6"/>
    <x v="934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x v="19"/>
    <x v="935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x v="38"/>
    <x v="936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x v="38"/>
    <x v="937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x v="38"/>
    <x v="938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x v="39"/>
    <x v="939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x v="185"/>
    <x v="940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x v="7"/>
    <x v="9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x v="21"/>
    <x v="94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x v="29"/>
    <x v="943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x v="186"/>
    <x v="944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x v="8"/>
    <x v="94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x v="105"/>
    <x v="946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x v="15"/>
    <x v="94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x v="91"/>
    <x v="948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x v="5"/>
    <x v="949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x v="21"/>
    <x v="950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x v="108"/>
    <x v="951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x v="21"/>
    <x v="952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x v="48"/>
    <x v="953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x v="5"/>
    <x v="954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x v="2"/>
    <x v="955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x v="39"/>
    <x v="956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x v="165"/>
    <x v="957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x v="33"/>
    <x v="95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x v="8"/>
    <x v="73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x v="22"/>
    <x v="959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x v="67"/>
    <x v="960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x v="73"/>
    <x v="961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x v="187"/>
    <x v="962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x v="81"/>
    <x v="963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x v="57"/>
    <x v="9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x v="20"/>
    <x v="965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x v="63"/>
    <x v="9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x v="188"/>
    <x v="96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x v="60"/>
    <x v="13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x v="134"/>
    <x v="968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x v="60"/>
    <x v="969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x v="67"/>
    <x v="970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x v="50"/>
    <x v="120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x v="52"/>
    <x v="971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x v="77"/>
    <x v="972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x v="77"/>
    <x v="973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x v="60"/>
    <x v="974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x v="60"/>
    <x v="975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x v="50"/>
    <x v="730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x v="114"/>
    <x v="976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x v="54"/>
    <x v="977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x v="53"/>
    <x v="978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x v="60"/>
    <x v="979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x v="65"/>
    <x v="980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x v="53"/>
    <x v="981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x v="60"/>
    <x v="982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x v="66"/>
    <x v="983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x v="60"/>
    <x v="984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x v="50"/>
    <x v="121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x v="50"/>
    <x v="121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x v="57"/>
    <x v="98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x v="68"/>
    <x v="986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x v="189"/>
    <x v="987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x v="190"/>
    <x v="988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x v="56"/>
    <x v="989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x v="113"/>
    <x v="990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x v="50"/>
    <x v="121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x v="140"/>
    <x v="991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x v="50"/>
    <x v="101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x v="21"/>
    <x v="992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x v="191"/>
    <x v="993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x v="105"/>
    <x v="994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x v="92"/>
    <x v="995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x v="21"/>
    <x v="996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x v="21"/>
    <x v="997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x v="142"/>
    <x v="998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x v="3"/>
    <x v="999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x v="7"/>
    <x v="1000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x v="104"/>
    <x v="1001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x v="84"/>
    <x v="1002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x v="22"/>
    <x v="1003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x v="4"/>
    <x v="1004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x v="25"/>
    <x v="1005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x v="105"/>
    <x v="1006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x v="20"/>
    <x v="1007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x v="31"/>
    <x v="1008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x v="36"/>
    <x v="1009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x v="9"/>
    <x v="1010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x v="15"/>
    <x v="1011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x v="8"/>
    <x v="379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x v="17"/>
    <x v="1012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x v="8"/>
    <x v="1013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x v="9"/>
    <x v="1014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x v="35"/>
    <x v="1015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x v="38"/>
    <x v="1016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x v="2"/>
    <x v="1017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x v="3"/>
    <x v="1018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x v="13"/>
    <x v="1019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x v="39"/>
    <x v="1020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x v="2"/>
    <x v="1021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x v="192"/>
    <x v="102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x v="193"/>
    <x v="10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x v="194"/>
    <x v="102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x v="31"/>
    <x v="1025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x v="195"/>
    <x v="1026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x v="20"/>
    <x v="1027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x v="196"/>
    <x v="1028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x v="13"/>
    <x v="1029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x v="3"/>
    <x v="1030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x v="197"/>
    <x v="1031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x v="39"/>
    <x v="1032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x v="5"/>
    <x v="103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x v="198"/>
    <x v="372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x v="0"/>
    <x v="1034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x v="165"/>
    <x v="1035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x v="14"/>
    <x v="1036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x v="15"/>
    <x v="1037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x v="5"/>
    <x v="1038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x v="35"/>
    <x v="1039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x v="21"/>
    <x v="1040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x v="108"/>
    <x v="104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x v="20"/>
    <x v="1042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x v="13"/>
    <x v="104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x v="35"/>
    <x v="1044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x v="5"/>
    <x v="10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x v="9"/>
    <x v="1046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x v="23"/>
    <x v="1047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x v="199"/>
    <x v="1048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x v="15"/>
    <x v="1049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x v="33"/>
    <x v="1050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x v="53"/>
    <x v="1051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x v="50"/>
    <x v="1052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x v="50"/>
    <x v="144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x v="60"/>
    <x v="507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x v="113"/>
    <x v="1053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x v="50"/>
    <x v="121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x v="50"/>
    <x v="120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x v="50"/>
    <x v="1054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x v="62"/>
    <x v="1055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x v="62"/>
    <x v="101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x v="50"/>
    <x v="120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x v="82"/>
    <x v="105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x v="50"/>
    <x v="121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x v="60"/>
    <x v="446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x v="50"/>
    <x v="1057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x v="113"/>
    <x v="901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x v="56"/>
    <x v="120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x v="50"/>
    <x v="101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x v="50"/>
    <x v="31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x v="50"/>
    <x v="101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x v="68"/>
    <x v="1058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x v="50"/>
    <x v="121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x v="50"/>
    <x v="121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x v="59"/>
    <x v="1059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x v="62"/>
    <x v="2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x v="50"/>
    <x v="121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x v="59"/>
    <x v="128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x v="188"/>
    <x v="1060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x v="50"/>
    <x v="121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x v="113"/>
    <x v="1061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x v="54"/>
    <x v="1062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x v="50"/>
    <x v="507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x v="60"/>
    <x v="1063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x v="117"/>
    <x v="1064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x v="56"/>
    <x v="766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x v="113"/>
    <x v="18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x v="50"/>
    <x v="120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x v="60"/>
    <x v="1065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x v="50"/>
    <x v="121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x v="50"/>
    <x v="121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x v="50"/>
    <x v="121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x v="50"/>
    <x v="121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x v="50"/>
    <x v="121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x v="50"/>
    <x v="384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x v="50"/>
    <x v="121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x v="50"/>
    <x v="121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x v="50"/>
    <x v="120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x v="50"/>
    <x v="120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x v="50"/>
    <x v="121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x v="50"/>
    <x v="121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x v="60"/>
    <x v="2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x v="57"/>
    <x v="1066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x v="56"/>
    <x v="1067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x v="50"/>
    <x v="121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x v="50"/>
    <x v="121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x v="50"/>
    <x v="121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x v="50"/>
    <x v="121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x v="7"/>
    <x v="1068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x v="15"/>
    <x v="106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x v="34"/>
    <x v="1070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x v="200"/>
    <x v="1071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x v="201"/>
    <x v="1072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x v="29"/>
    <x v="1073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x v="41"/>
    <x v="1074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x v="21"/>
    <x v="1075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x v="29"/>
    <x v="1076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x v="105"/>
    <x v="1077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x v="3"/>
    <x v="1078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x v="86"/>
    <x v="1079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x v="10"/>
    <x v="1080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x v="20"/>
    <x v="1081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x v="192"/>
    <x v="1082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x v="202"/>
    <x v="1083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x v="38"/>
    <x v="1084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x v="203"/>
    <x v="1085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x v="0"/>
    <x v="1086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x v="16"/>
    <x v="1087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x v="53"/>
    <x v="844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x v="50"/>
    <x v="144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x v="60"/>
    <x v="384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x v="50"/>
    <x v="121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x v="53"/>
    <x v="73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x v="50"/>
    <x v="587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x v="50"/>
    <x v="121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x v="53"/>
    <x v="88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x v="50"/>
    <x v="121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x v="134"/>
    <x v="1088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x v="59"/>
    <x v="101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x v="60"/>
    <x v="2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x v="50"/>
    <x v="121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x v="114"/>
    <x v="1089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x v="50"/>
    <x v="121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x v="50"/>
    <x v="121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x v="50"/>
    <x v="120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x v="53"/>
    <x v="1090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x v="50"/>
    <x v="144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x v="78"/>
    <x v="1091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x v="183"/>
    <x v="1092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x v="7"/>
    <x v="1093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x v="29"/>
    <x v="1094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x v="204"/>
    <x v="1095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x v="3"/>
    <x v="1096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x v="38"/>
    <x v="1097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x v="205"/>
    <x v="1098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x v="38"/>
    <x v="1099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x v="39"/>
    <x v="1100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x v="7"/>
    <x v="1101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x v="20"/>
    <x v="1102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x v="206"/>
    <x v="1103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x v="95"/>
    <x v="110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x v="6"/>
    <x v="1105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x v="96"/>
    <x v="1106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x v="15"/>
    <x v="1107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x v="184"/>
    <x v="1108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x v="207"/>
    <x v="1109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x v="33"/>
    <x v="1110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x v="33"/>
    <x v="1111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x v="13"/>
    <x v="1112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x v="86"/>
    <x v="1113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x v="105"/>
    <x v="1114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x v="110"/>
    <x v="1115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x v="107"/>
    <x v="1116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x v="28"/>
    <x v="1117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x v="5"/>
    <x v="1118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x v="208"/>
    <x v="1119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x v="7"/>
    <x v="1120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x v="165"/>
    <x v="1121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x v="98"/>
    <x v="1122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x v="209"/>
    <x v="1123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x v="14"/>
    <x v="1124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x v="210"/>
    <x v="1125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x v="88"/>
    <x v="112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x v="211"/>
    <x v="1127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x v="144"/>
    <x v="1128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x v="33"/>
    <x v="1129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x v="104"/>
    <x v="1130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x v="90"/>
    <x v="113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x v="50"/>
    <x v="366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x v="65"/>
    <x v="135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x v="50"/>
    <x v="119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x v="50"/>
    <x v="121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x v="50"/>
    <x v="120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x v="129"/>
    <x v="1132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x v="50"/>
    <x v="121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x v="114"/>
    <x v="88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x v="122"/>
    <x v="1133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x v="55"/>
    <x v="1134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x v="50"/>
    <x v="121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x v="190"/>
    <x v="113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x v="50"/>
    <x v="121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x v="50"/>
    <x v="121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x v="50"/>
    <x v="121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x v="79"/>
    <x v="1136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x v="65"/>
    <x v="101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x v="62"/>
    <x v="123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x v="50"/>
    <x v="73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x v="65"/>
    <x v="842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x v="60"/>
    <x v="40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x v="50"/>
    <x v="121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x v="60"/>
    <x v="66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x v="50"/>
    <x v="119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x v="56"/>
    <x v="101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x v="70"/>
    <x v="1137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x v="65"/>
    <x v="1138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x v="51"/>
    <x v="1139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x v="50"/>
    <x v="121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x v="139"/>
    <x v="1140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x v="60"/>
    <x v="135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x v="62"/>
    <x v="69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x v="53"/>
    <x v="1141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x v="62"/>
    <x v="1142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x v="61"/>
    <x v="1143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x v="55"/>
    <x v="178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x v="60"/>
    <x v="446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x v="57"/>
    <x v="22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x v="60"/>
    <x v="45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x v="50"/>
    <x v="121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x v="60"/>
    <x v="144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x v="114"/>
    <x v="1144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x v="50"/>
    <x v="2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x v="50"/>
    <x v="121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x v="135"/>
    <x v="1145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x v="50"/>
    <x v="121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x v="50"/>
    <x v="120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x v="50"/>
    <x v="121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x v="50"/>
    <x v="121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x v="53"/>
    <x v="1146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x v="129"/>
    <x v="1147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x v="50"/>
    <x v="121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x v="50"/>
    <x v="120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x v="70"/>
    <x v="442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x v="50"/>
    <x v="379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x v="53"/>
    <x v="384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x v="50"/>
    <x v="121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x v="50"/>
    <x v="120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x v="50"/>
    <x v="121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x v="113"/>
    <x v="1148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x v="29"/>
    <x v="1149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x v="8"/>
    <x v="1150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x v="8"/>
    <x v="1151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x v="108"/>
    <x v="115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x v="7"/>
    <x v="1153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x v="7"/>
    <x v="1154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x v="14"/>
    <x v="1155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x v="7"/>
    <x v="1156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x v="90"/>
    <x v="1157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x v="212"/>
    <x v="1158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x v="105"/>
    <x v="1159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x v="5"/>
    <x v="73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x v="21"/>
    <x v="1160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x v="33"/>
    <x v="1161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x v="35"/>
    <x v="1162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x v="3"/>
    <x v="1163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x v="91"/>
    <x v="1164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x v="2"/>
    <x v="1165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x v="18"/>
    <x v="1166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x v="40"/>
    <x v="1167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x v="10"/>
    <x v="116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x v="21"/>
    <x v="1169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x v="7"/>
    <x v="1170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x v="90"/>
    <x v="1171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x v="19"/>
    <x v="1172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x v="7"/>
    <x v="1173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x v="16"/>
    <x v="1174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x v="7"/>
    <x v="11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x v="3"/>
    <x v="1176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x v="213"/>
    <x v="1177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x v="94"/>
    <x v="1178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x v="21"/>
    <x v="1179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x v="8"/>
    <x v="1180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x v="7"/>
    <x v="1181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x v="105"/>
    <x v="1182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x v="3"/>
    <x v="1183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x v="3"/>
    <x v="1184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x v="2"/>
    <x v="1185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x v="8"/>
    <x v="1186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x v="106"/>
    <x v="1187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x v="7"/>
    <x v="1188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x v="8"/>
    <x v="317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x v="105"/>
    <x v="1189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x v="5"/>
    <x v="1190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x v="38"/>
    <x v="1191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x v="5"/>
    <x v="1192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x v="2"/>
    <x v="119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x v="105"/>
    <x v="1194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x v="7"/>
    <x v="1195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x v="24"/>
    <x v="1196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x v="7"/>
    <x v="1197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x v="7"/>
    <x v="119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x v="107"/>
    <x v="1199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x v="28"/>
    <x v="1200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x v="1"/>
    <x v="1201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x v="8"/>
    <x v="1202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x v="2"/>
    <x v="1203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x v="88"/>
    <x v="1204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x v="40"/>
    <x v="1205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x v="214"/>
    <x v="1206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x v="33"/>
    <x v="1207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x v="33"/>
    <x v="1208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x v="29"/>
    <x v="1209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x v="108"/>
    <x v="1210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x v="17"/>
    <x v="1211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x v="164"/>
    <x v="1212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x v="37"/>
    <x v="121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x v="33"/>
    <x v="1214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x v="49"/>
    <x v="404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x v="33"/>
    <x v="1215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x v="7"/>
    <x v="1216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x v="40"/>
    <x v="1217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x v="30"/>
    <x v="1218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x v="180"/>
    <x v="121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x v="0"/>
    <x v="1220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x v="41"/>
    <x v="1221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x v="20"/>
    <x v="122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x v="90"/>
    <x v="1223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x v="215"/>
    <x v="372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x v="90"/>
    <x v="1224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x v="7"/>
    <x v="1225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x v="50"/>
    <x v="121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x v="66"/>
    <x v="122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x v="15"/>
    <x v="1227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x v="33"/>
    <x v="1228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x v="50"/>
    <x v="666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x v="134"/>
    <x v="1229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x v="156"/>
    <x v="1230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x v="8"/>
    <x v="1231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x v="78"/>
    <x v="1232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x v="69"/>
    <x v="1233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x v="216"/>
    <x v="12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x v="114"/>
    <x v="436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x v="50"/>
    <x v="144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x v="81"/>
    <x v="1235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x v="50"/>
    <x v="121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x v="68"/>
    <x v="1236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x v="50"/>
    <x v="121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x v="65"/>
    <x v="1237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x v="73"/>
    <x v="1238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x v="50"/>
    <x v="144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x v="50"/>
    <x v="120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x v="60"/>
    <x v="157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x v="187"/>
    <x v="1239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x v="50"/>
    <x v="121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x v="50"/>
    <x v="121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x v="54"/>
    <x v="1240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x v="50"/>
    <x v="121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x v="62"/>
    <x v="1241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x v="60"/>
    <x v="447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x v="57"/>
    <x v="1242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x v="50"/>
    <x v="121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x v="53"/>
    <x v="73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x v="59"/>
    <x v="1243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x v="50"/>
    <x v="148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x v="59"/>
    <x v="73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x v="152"/>
    <x v="1244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x v="50"/>
    <x v="839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x v="60"/>
    <x v="123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x v="52"/>
    <x v="124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x v="50"/>
    <x v="121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x v="50"/>
    <x v="120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x v="113"/>
    <x v="124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x v="60"/>
    <x v="440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x v="54"/>
    <x v="1247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x v="122"/>
    <x v="1248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x v="50"/>
    <x v="120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x v="149"/>
    <x v="1249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x v="50"/>
    <x v="121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x v="50"/>
    <x v="121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x v="50"/>
    <x v="121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x v="50"/>
    <x v="121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x v="50"/>
    <x v="121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x v="50"/>
    <x v="120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x v="57"/>
    <x v="698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x v="60"/>
    <x v="1250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x v="70"/>
    <x v="98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x v="50"/>
    <x v="135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x v="50"/>
    <x v="120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x v="50"/>
    <x v="121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x v="38"/>
    <x v="1251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x v="15"/>
    <x v="1252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x v="8"/>
    <x v="12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x v="90"/>
    <x v="1254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x v="35"/>
    <x v="1255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x v="34"/>
    <x v="1256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x v="2"/>
    <x v="1257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x v="22"/>
    <x v="1258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x v="4"/>
    <x v="1259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x v="180"/>
    <x v="1260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x v="33"/>
    <x v="1261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x v="217"/>
    <x v="1262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x v="29"/>
    <x v="126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x v="38"/>
    <x v="1264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x v="28"/>
    <x v="507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x v="33"/>
    <x v="1265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x v="31"/>
    <x v="1266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x v="41"/>
    <x v="1267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x v="13"/>
    <x v="1268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x v="11"/>
    <x v="1269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x v="19"/>
    <x v="1270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x v="218"/>
    <x v="1271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x v="21"/>
    <x v="1272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x v="68"/>
    <x v="1273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x v="155"/>
    <x v="1274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x v="50"/>
    <x v="121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x v="132"/>
    <x v="1275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x v="65"/>
    <x v="1276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x v="56"/>
    <x v="1277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x v="219"/>
    <x v="456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x v="70"/>
    <x v="1278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x v="63"/>
    <x v="1279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x v="52"/>
    <x v="1280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x v="132"/>
    <x v="1281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x v="187"/>
    <x v="1282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x v="113"/>
    <x v="33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x v="51"/>
    <x v="1283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x v="53"/>
    <x v="1284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x v="71"/>
    <x v="1285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x v="67"/>
    <x v="1286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x v="73"/>
    <x v="1287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x v="77"/>
    <x v="1288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x v="148"/>
    <x v="1289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x v="67"/>
    <x v="1290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x v="68"/>
    <x v="1291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x v="216"/>
    <x v="1292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x v="77"/>
    <x v="1293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x v="60"/>
    <x v="1090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x v="60"/>
    <x v="119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x v="62"/>
    <x v="1294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x v="65"/>
    <x v="129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x v="220"/>
    <x v="1296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x v="60"/>
    <x v="135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x v="57"/>
    <x v="1297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x v="115"/>
    <x v="1298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x v="66"/>
    <x v="129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x v="149"/>
    <x v="1300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x v="51"/>
    <x v="1301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x v="53"/>
    <x v="1302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x v="68"/>
    <x v="1303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x v="51"/>
    <x v="1304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x v="216"/>
    <x v="1305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x v="134"/>
    <x v="130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x v="131"/>
    <x v="1307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x v="71"/>
    <x v="1308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x v="56"/>
    <x v="1309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x v="57"/>
    <x v="1310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x v="139"/>
    <x v="1311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x v="57"/>
    <x v="1312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x v="56"/>
    <x v="507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x v="50"/>
    <x v="1313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x v="55"/>
    <x v="13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x v="50"/>
    <x v="121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x v="190"/>
    <x v="1315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x v="50"/>
    <x v="121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x v="53"/>
    <x v="1316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x v="221"/>
    <x v="1317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x v="50"/>
    <x v="121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x v="53"/>
    <x v="1318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x v="113"/>
    <x v="1319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x v="165"/>
    <x v="1320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x v="8"/>
    <x v="50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x v="31"/>
    <x v="1321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x v="8"/>
    <x v="1322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x v="2"/>
    <x v="1323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x v="7"/>
    <x v="1324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x v="7"/>
    <x v="1325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x v="8"/>
    <x v="1326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x v="23"/>
    <x v="1327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x v="21"/>
    <x v="1328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x v="33"/>
    <x v="132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x v="1"/>
    <x v="384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x v="222"/>
    <x v="840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x v="90"/>
    <x v="1330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x v="3"/>
    <x v="1331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x v="177"/>
    <x v="1332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x v="223"/>
    <x v="1333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x v="8"/>
    <x v="1334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x v="207"/>
    <x v="1335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x v="15"/>
    <x v="1336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x v="21"/>
    <x v="1337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x v="105"/>
    <x v="1338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x v="39"/>
    <x v="1339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x v="7"/>
    <x v="1340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x v="8"/>
    <x v="1341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x v="178"/>
    <x v="1342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x v="10"/>
    <x v="1343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x v="13"/>
    <x v="134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x v="8"/>
    <x v="134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x v="21"/>
    <x v="1346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x v="8"/>
    <x v="1347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x v="16"/>
    <x v="1348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x v="21"/>
    <x v="1349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x v="21"/>
    <x v="1350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x v="224"/>
    <x v="135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x v="7"/>
    <x v="1352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x v="8"/>
    <x v="1353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x v="15"/>
    <x v="1354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x v="88"/>
    <x v="135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x v="18"/>
    <x v="1356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x v="50"/>
    <x v="121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x v="59"/>
    <x v="1357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x v="50"/>
    <x v="144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x v="152"/>
    <x v="1358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x v="50"/>
    <x v="453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x v="60"/>
    <x v="372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x v="50"/>
    <x v="119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x v="62"/>
    <x v="1359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x v="50"/>
    <x v="121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x v="54"/>
    <x v="1360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x v="225"/>
    <x v="136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x v="60"/>
    <x v="1362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x v="50"/>
    <x v="666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x v="50"/>
    <x v="31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x v="60"/>
    <x v="1363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x v="50"/>
    <x v="121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x v="50"/>
    <x v="121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x v="50"/>
    <x v="121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x v="50"/>
    <x v="366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x v="68"/>
    <x v="1364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x v="36"/>
    <x v="1365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x v="7"/>
    <x v="1366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x v="2"/>
    <x v="1367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x v="165"/>
    <x v="1368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x v="31"/>
    <x v="1369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x v="21"/>
    <x v="1370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x v="38"/>
    <x v="1371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x v="183"/>
    <x v="1372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x v="13"/>
    <x v="137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x v="14"/>
    <x v="1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x v="6"/>
    <x v="1375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x v="0"/>
    <x v="1376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x v="3"/>
    <x v="1377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x v="41"/>
    <x v="1378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x v="21"/>
    <x v="137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x v="39"/>
    <x v="1380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x v="21"/>
    <x v="1381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x v="14"/>
    <x v="1382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x v="18"/>
    <x v="138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x v="15"/>
    <x v="1384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x v="56"/>
    <x v="1385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x v="60"/>
    <x v="143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x v="153"/>
    <x v="1386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x v="50"/>
    <x v="384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x v="50"/>
    <x v="689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x v="152"/>
    <x v="1387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x v="50"/>
    <x v="1241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x v="53"/>
    <x v="1388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x v="51"/>
    <x v="1389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x v="115"/>
    <x v="1390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x v="50"/>
    <x v="119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x v="155"/>
    <x v="1391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x v="60"/>
    <x v="1392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x v="114"/>
    <x v="18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x v="53"/>
    <x v="453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x v="60"/>
    <x v="1363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x v="226"/>
    <x v="1393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x v="60"/>
    <x v="684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x v="153"/>
    <x v="1394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x v="152"/>
    <x v="1395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x v="0"/>
    <x v="1237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x v="31"/>
    <x v="1396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x v="227"/>
    <x v="1397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x v="35"/>
    <x v="1398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x v="5"/>
    <x v="1399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x v="228"/>
    <x v="1400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x v="33"/>
    <x v="1401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x v="33"/>
    <x v="1402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x v="8"/>
    <x v="1403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x v="37"/>
    <x v="1404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x v="10"/>
    <x v="1405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x v="13"/>
    <x v="14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x v="174"/>
    <x v="1407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x v="39"/>
    <x v="1408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x v="29"/>
    <x v="1409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x v="16"/>
    <x v="1410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x v="229"/>
    <x v="1411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x v="31"/>
    <x v="1412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x v="38"/>
    <x v="1413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x v="193"/>
    <x v="1414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x v="9"/>
    <x v="1415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x v="178"/>
    <x v="1416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x v="230"/>
    <x v="1417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x v="231"/>
    <x v="1418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x v="232"/>
    <x v="1419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x v="95"/>
    <x v="1420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x v="7"/>
    <x v="142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x v="233"/>
    <x v="142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x v="6"/>
    <x v="1423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x v="234"/>
    <x v="1424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x v="197"/>
    <x v="1425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x v="45"/>
    <x v="142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x v="235"/>
    <x v="1427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x v="236"/>
    <x v="1428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x v="237"/>
    <x v="1429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x v="238"/>
    <x v="1430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x v="239"/>
    <x v="1431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x v="240"/>
    <x v="1432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x v="96"/>
    <x v="1433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x v="90"/>
    <x v="1434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x v="241"/>
    <x v="1435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x v="242"/>
    <x v="1436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x v="37"/>
    <x v="1437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x v="217"/>
    <x v="1438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x v="243"/>
    <x v="1439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x v="110"/>
    <x v="1440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x v="244"/>
    <x v="1441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x v="245"/>
    <x v="144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x v="246"/>
    <x v="1443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x v="247"/>
    <x v="1444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x v="222"/>
    <x v="1445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x v="248"/>
    <x v="1446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x v="249"/>
    <x v="1447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x v="250"/>
    <x v="1448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x v="251"/>
    <x v="1449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x v="252"/>
    <x v="1450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x v="253"/>
    <x v="1451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x v="254"/>
    <x v="1452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x v="41"/>
    <x v="1453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x v="255"/>
    <x v="1454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x v="62"/>
    <x v="145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x v="50"/>
    <x v="121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x v="65"/>
    <x v="1456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x v="70"/>
    <x v="145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x v="56"/>
    <x v="800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x v="50"/>
    <x v="120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x v="72"/>
    <x v="1458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x v="50"/>
    <x v="384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x v="60"/>
    <x v="73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x v="123"/>
    <x v="1459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x v="113"/>
    <x v="1460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x v="50"/>
    <x v="120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x v="50"/>
    <x v="121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x v="50"/>
    <x v="121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x v="59"/>
    <x v="438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x v="50"/>
    <x v="121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x v="50"/>
    <x v="121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x v="73"/>
    <x v="1461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x v="60"/>
    <x v="1462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x v="55"/>
    <x v="384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x v="256"/>
    <x v="1463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x v="257"/>
    <x v="1464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x v="258"/>
    <x v="1465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x v="259"/>
    <x v="146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x v="39"/>
    <x v="1467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x v="260"/>
    <x v="146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x v="31"/>
    <x v="1469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x v="16"/>
    <x v="1470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x v="83"/>
    <x v="1471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x v="261"/>
    <x v="1472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x v="262"/>
    <x v="1473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x v="263"/>
    <x v="1474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x v="264"/>
    <x v="1475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x v="265"/>
    <x v="1476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x v="40"/>
    <x v="1477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x v="266"/>
    <x v="147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x v="105"/>
    <x v="1479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x v="21"/>
    <x v="1480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x v="267"/>
    <x v="148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x v="268"/>
    <x v="1482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x v="269"/>
    <x v="148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x v="105"/>
    <x v="1484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x v="164"/>
    <x v="1485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x v="270"/>
    <x v="1486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x v="234"/>
    <x v="1487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x v="18"/>
    <x v="1488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x v="28"/>
    <x v="1489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x v="9"/>
    <x v="1490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x v="271"/>
    <x v="1491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x v="235"/>
    <x v="1492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x v="28"/>
    <x v="1493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x v="272"/>
    <x v="1494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x v="99"/>
    <x v="1495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x v="273"/>
    <x v="1496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x v="185"/>
    <x v="1497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x v="88"/>
    <x v="1498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x v="126"/>
    <x v="1499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x v="274"/>
    <x v="1500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x v="104"/>
    <x v="1501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x v="260"/>
    <x v="1502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x v="112"/>
    <x v="1503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x v="39"/>
    <x v="1504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x v="275"/>
    <x v="1505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x v="29"/>
    <x v="1506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x v="276"/>
    <x v="1507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x v="10"/>
    <x v="1508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x v="33"/>
    <x v="1509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x v="34"/>
    <x v="1510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x v="28"/>
    <x v="1511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x v="277"/>
    <x v="1512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x v="22"/>
    <x v="151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x v="278"/>
    <x v="1514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x v="7"/>
    <x v="1515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x v="35"/>
    <x v="1516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x v="23"/>
    <x v="1517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x v="42"/>
    <x v="1518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x v="180"/>
    <x v="1519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x v="239"/>
    <x v="1520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x v="1"/>
    <x v="1521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x v="279"/>
    <x v="1522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x v="29"/>
    <x v="1523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x v="41"/>
    <x v="1524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x v="34"/>
    <x v="1525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x v="87"/>
    <x v="1526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x v="171"/>
    <x v="1527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x v="198"/>
    <x v="1528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x v="37"/>
    <x v="1529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x v="2"/>
    <x v="1530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x v="30"/>
    <x v="1531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x v="280"/>
    <x v="1532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x v="269"/>
    <x v="1533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x v="38"/>
    <x v="1534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x v="42"/>
    <x v="1535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x v="33"/>
    <x v="1536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x v="281"/>
    <x v="1537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x v="282"/>
    <x v="1538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x v="31"/>
    <x v="1539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x v="26"/>
    <x v="1540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x v="283"/>
    <x v="1541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x v="284"/>
    <x v="1542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x v="41"/>
    <x v="1543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x v="38"/>
    <x v="1544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x v="40"/>
    <x v="447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x v="29"/>
    <x v="1545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x v="39"/>
    <x v="1546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x v="7"/>
    <x v="1547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x v="3"/>
    <x v="1548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x v="31"/>
    <x v="154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x v="28"/>
    <x v="1550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x v="41"/>
    <x v="1551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x v="28"/>
    <x v="1552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x v="7"/>
    <x v="1553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x v="21"/>
    <x v="1554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x v="10"/>
    <x v="1555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x v="8"/>
    <x v="386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x v="21"/>
    <x v="1556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x v="8"/>
    <x v="1557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x v="8"/>
    <x v="1558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x v="88"/>
    <x v="1559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x v="0"/>
    <x v="1560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x v="40"/>
    <x v="1561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x v="104"/>
    <x v="1562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x v="91"/>
    <x v="1563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x v="22"/>
    <x v="13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x v="172"/>
    <x v="1564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x v="13"/>
    <x v="1565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x v="29"/>
    <x v="1566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x v="13"/>
    <x v="1567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x v="13"/>
    <x v="1568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x v="8"/>
    <x v="1569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x v="13"/>
    <x v="1570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x v="8"/>
    <x v="50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x v="2"/>
    <x v="1571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x v="2"/>
    <x v="1572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x v="235"/>
    <x v="1573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x v="7"/>
    <x v="1574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x v="34"/>
    <x v="1575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x v="165"/>
    <x v="1576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x v="7"/>
    <x v="1577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x v="7"/>
    <x v="1578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x v="60"/>
    <x v="1579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x v="50"/>
    <x v="1580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x v="54"/>
    <x v="119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x v="54"/>
    <x v="1581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x v="60"/>
    <x v="1582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x v="50"/>
    <x v="144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x v="129"/>
    <x v="1583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x v="50"/>
    <x v="384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x v="81"/>
    <x v="1584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x v="50"/>
    <x v="1241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x v="62"/>
    <x v="1585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x v="53"/>
    <x v="1586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x v="53"/>
    <x v="1587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x v="53"/>
    <x v="1588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x v="54"/>
    <x v="1589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x v="50"/>
    <x v="1590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x v="58"/>
    <x v="1591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x v="55"/>
    <x v="1592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x v="62"/>
    <x v="1593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x v="50"/>
    <x v="1594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x v="50"/>
    <x v="121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x v="52"/>
    <x v="1595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x v="57"/>
    <x v="834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x v="53"/>
    <x v="1596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x v="75"/>
    <x v="1597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x v="50"/>
    <x v="120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x v="60"/>
    <x v="1598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x v="53"/>
    <x v="120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x v="50"/>
    <x v="121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x v="60"/>
    <x v="1599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x v="50"/>
    <x v="1584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x v="50"/>
    <x v="38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x v="50"/>
    <x v="439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x v="60"/>
    <x v="120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x v="53"/>
    <x v="1581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x v="56"/>
    <x v="1600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x v="58"/>
    <x v="1601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x v="113"/>
    <x v="1602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x v="60"/>
    <x v="31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x v="60"/>
    <x v="1603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x v="31"/>
    <x v="1604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x v="20"/>
    <x v="1605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x v="88"/>
    <x v="160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x v="33"/>
    <x v="1607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x v="86"/>
    <x v="1608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x v="92"/>
    <x v="1609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x v="28"/>
    <x v="381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x v="108"/>
    <x v="1610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x v="8"/>
    <x v="1611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x v="141"/>
    <x v="16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x v="6"/>
    <x v="1613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x v="8"/>
    <x v="926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x v="37"/>
    <x v="161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x v="33"/>
    <x v="1615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x v="211"/>
    <x v="1616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x v="9"/>
    <x v="1617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x v="8"/>
    <x v="1618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x v="86"/>
    <x v="1619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x v="164"/>
    <x v="1620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x v="13"/>
    <x v="1621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x v="42"/>
    <x v="1622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x v="285"/>
    <x v="1623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x v="286"/>
    <x v="1624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x v="245"/>
    <x v="1625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x v="287"/>
    <x v="1626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x v="5"/>
    <x v="16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x v="288"/>
    <x v="162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x v="289"/>
    <x v="1629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x v="290"/>
    <x v="1630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x v="85"/>
    <x v="1631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x v="28"/>
    <x v="163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x v="291"/>
    <x v="1633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x v="292"/>
    <x v="1634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x v="293"/>
    <x v="1635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x v="28"/>
    <x v="1636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x v="35"/>
    <x v="1637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x v="294"/>
    <x v="1638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x v="18"/>
    <x v="1639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x v="92"/>
    <x v="1640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x v="295"/>
    <x v="1641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x v="296"/>
    <x v="16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x v="297"/>
    <x v="1643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x v="5"/>
    <x v="1644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x v="18"/>
    <x v="1645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x v="143"/>
    <x v="1312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x v="33"/>
    <x v="1646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x v="8"/>
    <x v="1647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x v="21"/>
    <x v="1648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x v="298"/>
    <x v="1649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x v="38"/>
    <x v="1650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x v="279"/>
    <x v="610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x v="35"/>
    <x v="1651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x v="177"/>
    <x v="119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x v="101"/>
    <x v="1652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x v="94"/>
    <x v="1653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x v="6"/>
    <x v="1654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x v="7"/>
    <x v="1655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x v="4"/>
    <x v="1656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x v="21"/>
    <x v="1657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x v="7"/>
    <x v="1658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x v="29"/>
    <x v="165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x v="200"/>
    <x v="1660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x v="6"/>
    <x v="166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x v="299"/>
    <x v="1662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x v="300"/>
    <x v="166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x v="29"/>
    <x v="1664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x v="96"/>
    <x v="1665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x v="301"/>
    <x v="1666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x v="193"/>
    <x v="1667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x v="9"/>
    <x v="1668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x v="302"/>
    <x v="1669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x v="303"/>
    <x v="1670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x v="304"/>
    <x v="167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x v="305"/>
    <x v="1672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x v="42"/>
    <x v="1673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x v="293"/>
    <x v="1674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x v="278"/>
    <x v="1675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x v="0"/>
    <x v="1676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x v="30"/>
    <x v="1677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x v="306"/>
    <x v="1678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x v="307"/>
    <x v="1679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x v="308"/>
    <x v="1680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x v="309"/>
    <x v="1681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x v="310"/>
    <x v="1682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x v="311"/>
    <x v="1683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x v="8"/>
    <x v="1684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x v="3"/>
    <x v="1685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x v="13"/>
    <x v="1686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x v="312"/>
    <x v="168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x v="313"/>
    <x v="1688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x v="84"/>
    <x v="168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x v="212"/>
    <x v="1690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x v="40"/>
    <x v="1691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x v="314"/>
    <x v="169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x v="315"/>
    <x v="1693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x v="316"/>
    <x v="1694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x v="317"/>
    <x v="169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x v="92"/>
    <x v="16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x v="318"/>
    <x v="1697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x v="319"/>
    <x v="1698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x v="320"/>
    <x v="1699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x v="224"/>
    <x v="1700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x v="31"/>
    <x v="1701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x v="144"/>
    <x v="1702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x v="321"/>
    <x v="1703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x v="261"/>
    <x v="1704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x v="322"/>
    <x v="1705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x v="33"/>
    <x v="1706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x v="323"/>
    <x v="1707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x v="324"/>
    <x v="1708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x v="103"/>
    <x v="1709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x v="325"/>
    <x v="1710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x v="47"/>
    <x v="1711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x v="28"/>
    <x v="1712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x v="326"/>
    <x v="1713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x v="6"/>
    <x v="1714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x v="48"/>
    <x v="1715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x v="306"/>
    <x v="1716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x v="224"/>
    <x v="1717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x v="327"/>
    <x v="1718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x v="85"/>
    <x v="1719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x v="85"/>
    <x v="1720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x v="7"/>
    <x v="1721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x v="6"/>
    <x v="172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x v="10"/>
    <x v="1723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x v="8"/>
    <x v="1724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x v="28"/>
    <x v="1725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x v="8"/>
    <x v="1726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x v="13"/>
    <x v="1727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x v="3"/>
    <x v="1728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x v="36"/>
    <x v="1729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x v="13"/>
    <x v="1730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x v="29"/>
    <x v="1731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x v="91"/>
    <x v="1732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x v="105"/>
    <x v="1733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x v="328"/>
    <x v="1734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x v="7"/>
    <x v="1735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x v="2"/>
    <x v="1736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x v="329"/>
    <x v="1737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x v="7"/>
    <x v="1738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x v="84"/>
    <x v="1739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x v="193"/>
    <x v="1740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x v="15"/>
    <x v="1741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x v="7"/>
    <x v="1742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x v="7"/>
    <x v="174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x v="13"/>
    <x v="1744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x v="13"/>
    <x v="1745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x v="7"/>
    <x v="1746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x v="13"/>
    <x v="1747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x v="330"/>
    <x v="1748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x v="3"/>
    <x v="1749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x v="29"/>
    <x v="1750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x v="98"/>
    <x v="1751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x v="96"/>
    <x v="175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x v="33"/>
    <x v="1753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x v="3"/>
    <x v="1754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x v="3"/>
    <x v="1755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x v="10"/>
    <x v="1756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x v="29"/>
    <x v="1757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x v="15"/>
    <x v="1758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x v="115"/>
    <x v="1759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x v="56"/>
    <x v="1241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x v="216"/>
    <x v="18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x v="70"/>
    <x v="1760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x v="59"/>
    <x v="1761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x v="60"/>
    <x v="1762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x v="331"/>
    <x v="1763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x v="172"/>
    <x v="1764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x v="6"/>
    <x v="1765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x v="21"/>
    <x v="1766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x v="124"/>
    <x v="1767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x v="6"/>
    <x v="1768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x v="197"/>
    <x v="1769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x v="21"/>
    <x v="1770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x v="21"/>
    <x v="1771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x v="332"/>
    <x v="1772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x v="38"/>
    <x v="1773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x v="7"/>
    <x v="1774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x v="238"/>
    <x v="1775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x v="6"/>
    <x v="1776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x v="50"/>
    <x v="121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x v="50"/>
    <x v="121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x v="56"/>
    <x v="468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x v="50"/>
    <x v="120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x v="50"/>
    <x v="121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x v="50"/>
    <x v="31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x v="53"/>
    <x v="2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x v="50"/>
    <x v="1237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x v="50"/>
    <x v="121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x v="50"/>
    <x v="121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x v="60"/>
    <x v="1777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x v="50"/>
    <x v="121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x v="50"/>
    <x v="121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x v="50"/>
    <x v="384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x v="60"/>
    <x v="446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x v="50"/>
    <x v="121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x v="50"/>
    <x v="121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x v="50"/>
    <x v="121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x v="77"/>
    <x v="1778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x v="50"/>
    <x v="453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x v="50"/>
    <x v="121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x v="129"/>
    <x v="88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x v="50"/>
    <x v="121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x v="50"/>
    <x v="121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x v="50"/>
    <x v="121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x v="57"/>
    <x v="1779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x v="60"/>
    <x v="1780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x v="50"/>
    <x v="73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x v="50"/>
    <x v="121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x v="50"/>
    <x v="442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x v="50"/>
    <x v="121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x v="56"/>
    <x v="18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x v="50"/>
    <x v="73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x v="50"/>
    <x v="119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x v="50"/>
    <x v="121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x v="57"/>
    <x v="1781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x v="50"/>
    <x v="121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x v="50"/>
    <x v="121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x v="50"/>
    <x v="121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x v="50"/>
    <x v="178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x v="53"/>
    <x v="1783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x v="56"/>
    <x v="839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x v="65"/>
    <x v="1784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x v="60"/>
    <x v="120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x v="60"/>
    <x v="1785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x v="50"/>
    <x v="121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x v="60"/>
    <x v="1786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x v="60"/>
    <x v="1787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x v="50"/>
    <x v="18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x v="50"/>
    <x v="121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x v="50"/>
    <x v="384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x v="50"/>
    <x v="121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x v="50"/>
    <x v="73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x v="50"/>
    <x v="1788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x v="50"/>
    <x v="121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x v="50"/>
    <x v="119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x v="50"/>
    <x v="121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x v="50"/>
    <x v="121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x v="50"/>
    <x v="121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x v="50"/>
    <x v="121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x v="60"/>
    <x v="1789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x v="50"/>
    <x v="368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x v="123"/>
    <x v="1790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x v="50"/>
    <x v="121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x v="61"/>
    <x v="1791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x v="139"/>
    <x v="1792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x v="78"/>
    <x v="1793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x v="50"/>
    <x v="2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x v="53"/>
    <x v="474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x v="50"/>
    <x v="121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x v="60"/>
    <x v="690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x v="50"/>
    <x v="121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x v="60"/>
    <x v="1585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x v="56"/>
    <x v="1794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x v="60"/>
    <x v="1795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x v="50"/>
    <x v="144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x v="50"/>
    <x v="121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x v="50"/>
    <x v="120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x v="50"/>
    <x v="121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x v="77"/>
    <x v="1796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x v="50"/>
    <x v="120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x v="50"/>
    <x v="120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x v="50"/>
    <x v="1797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x v="60"/>
    <x v="1798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x v="50"/>
    <x v="120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x v="50"/>
    <x v="121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x v="50"/>
    <x v="120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x v="50"/>
    <x v="120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x v="60"/>
    <x v="1799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x v="60"/>
    <x v="689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x v="50"/>
    <x v="120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x v="50"/>
    <x v="120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x v="50"/>
    <x v="121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x v="50"/>
    <x v="31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x v="50"/>
    <x v="1800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x v="50"/>
    <x v="381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x v="50"/>
    <x v="121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x v="50"/>
    <x v="73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x v="50"/>
    <x v="121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x v="50"/>
    <x v="144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x v="29"/>
    <x v="1801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x v="9"/>
    <x v="1802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x v="195"/>
    <x v="1803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x v="15"/>
    <x v="1804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x v="36"/>
    <x v="1805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x v="239"/>
    <x v="1806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x v="333"/>
    <x v="1807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x v="29"/>
    <x v="1808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x v="29"/>
    <x v="472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x v="21"/>
    <x v="1809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x v="41"/>
    <x v="1810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x v="84"/>
    <x v="1811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x v="19"/>
    <x v="1812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x v="7"/>
    <x v="1813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x v="112"/>
    <x v="1814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x v="141"/>
    <x v="1815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x v="21"/>
    <x v="1816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x v="5"/>
    <x v="181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x v="21"/>
    <x v="1818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x v="7"/>
    <x v="1819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x v="3"/>
    <x v="1820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x v="38"/>
    <x v="1821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x v="31"/>
    <x v="1144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x v="38"/>
    <x v="1822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x v="144"/>
    <x v="1823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x v="8"/>
    <x v="1824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x v="17"/>
    <x v="1825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x v="13"/>
    <x v="1826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x v="35"/>
    <x v="1827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x v="33"/>
    <x v="1828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x v="30"/>
    <x v="1829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x v="104"/>
    <x v="1830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x v="8"/>
    <x v="183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x v="8"/>
    <x v="1832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x v="2"/>
    <x v="1833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x v="2"/>
    <x v="1834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x v="193"/>
    <x v="183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x v="30"/>
    <x v="1836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x v="18"/>
    <x v="1837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x v="8"/>
    <x v="409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x v="40"/>
    <x v="1838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x v="8"/>
    <x v="1726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x v="35"/>
    <x v="183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x v="17"/>
    <x v="1840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x v="33"/>
    <x v="1841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x v="334"/>
    <x v="1842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x v="8"/>
    <x v="1843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x v="13"/>
    <x v="1844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x v="84"/>
    <x v="1845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x v="10"/>
    <x v="1846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x v="33"/>
    <x v="1847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x v="105"/>
    <x v="1848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x v="32"/>
    <x v="1849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x v="7"/>
    <x v="1850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x v="30"/>
    <x v="1851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x v="8"/>
    <x v="1852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x v="40"/>
    <x v="1853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x v="6"/>
    <x v="1854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x v="195"/>
    <x v="1855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x v="40"/>
    <x v="1856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x v="56"/>
    <x v="1857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x v="50"/>
    <x v="1858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x v="50"/>
    <x v="121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x v="50"/>
    <x v="121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x v="50"/>
    <x v="121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x v="60"/>
    <x v="2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x v="50"/>
    <x v="121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x v="50"/>
    <x v="121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x v="60"/>
    <x v="680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x v="50"/>
    <x v="839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x v="50"/>
    <x v="121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x v="50"/>
    <x v="121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x v="50"/>
    <x v="121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x v="53"/>
    <x v="1859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x v="118"/>
    <x v="1860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x v="50"/>
    <x v="121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x v="54"/>
    <x v="1861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x v="50"/>
    <x v="121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x v="50"/>
    <x v="1862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x v="50"/>
    <x v="121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x v="15"/>
    <x v="186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x v="8"/>
    <x v="1864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x v="94"/>
    <x v="1865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x v="21"/>
    <x v="1866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x v="8"/>
    <x v="1867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x v="40"/>
    <x v="1868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x v="21"/>
    <x v="1869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x v="13"/>
    <x v="1870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x v="3"/>
    <x v="1871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x v="8"/>
    <x v="1872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x v="8"/>
    <x v="1873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x v="9"/>
    <x v="1874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x v="38"/>
    <x v="1875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x v="2"/>
    <x v="1876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x v="3"/>
    <x v="1877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x v="31"/>
    <x v="1878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x v="5"/>
    <x v="101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x v="40"/>
    <x v="1879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x v="8"/>
    <x v="1880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x v="33"/>
    <x v="1881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x v="13"/>
    <x v="188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x v="3"/>
    <x v="1883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x v="94"/>
    <x v="1884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x v="7"/>
    <x v="1885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x v="228"/>
    <x v="1886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x v="20"/>
    <x v="1887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x v="28"/>
    <x v="1888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x v="21"/>
    <x v="1889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x v="33"/>
    <x v="1890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x v="7"/>
    <x v="1891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x v="33"/>
    <x v="1892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x v="13"/>
    <x v="1893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x v="94"/>
    <x v="1894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x v="4"/>
    <x v="189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x v="13"/>
    <x v="1896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x v="6"/>
    <x v="1897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x v="90"/>
    <x v="1898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x v="15"/>
    <x v="1899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x v="38"/>
    <x v="1900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x v="8"/>
    <x v="1901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x v="50"/>
    <x v="121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x v="60"/>
    <x v="384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x v="50"/>
    <x v="121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x v="50"/>
    <x v="121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x v="60"/>
    <x v="101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x v="50"/>
    <x v="121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x v="50"/>
    <x v="88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x v="60"/>
    <x v="73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x v="53"/>
    <x v="1902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x v="60"/>
    <x v="1903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x v="50"/>
    <x v="372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x v="50"/>
    <x v="121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x v="50"/>
    <x v="121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x v="50"/>
    <x v="121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x v="50"/>
    <x v="121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x v="50"/>
    <x v="121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x v="50"/>
    <x v="121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x v="50"/>
    <x v="121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x v="50"/>
    <x v="1904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x v="60"/>
    <x v="157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x v="57"/>
    <x v="1905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x v="50"/>
    <x v="120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x v="60"/>
    <x v="120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x v="50"/>
    <x v="121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x v="50"/>
    <x v="73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x v="50"/>
    <x v="144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x v="53"/>
    <x v="1906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x v="65"/>
    <x v="1907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x v="50"/>
    <x v="144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x v="50"/>
    <x v="121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x v="53"/>
    <x v="31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x v="50"/>
    <x v="73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x v="50"/>
    <x v="121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x v="50"/>
    <x v="120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x v="81"/>
    <x v="1908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x v="148"/>
    <x v="1909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x v="52"/>
    <x v="1910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x v="115"/>
    <x v="1911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x v="60"/>
    <x v="666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x v="113"/>
    <x v="1912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x v="335"/>
    <x v="1913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x v="336"/>
    <x v="1914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x v="7"/>
    <x v="1915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x v="3"/>
    <x v="1916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x v="13"/>
    <x v="1917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x v="5"/>
    <x v="1918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x v="326"/>
    <x v="1919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x v="337"/>
    <x v="1920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x v="272"/>
    <x v="1921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x v="48"/>
    <x v="1922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x v="338"/>
    <x v="1923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x v="174"/>
    <x v="1924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x v="7"/>
    <x v="1925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x v="21"/>
    <x v="1926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x v="106"/>
    <x v="192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x v="41"/>
    <x v="1928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x v="339"/>
    <x v="1929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x v="2"/>
    <x v="1930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x v="340"/>
    <x v="1931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x v="124"/>
    <x v="1932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x v="91"/>
    <x v="1933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x v="26"/>
    <x v="1934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x v="35"/>
    <x v="1935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x v="341"/>
    <x v="1936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x v="342"/>
    <x v="193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x v="20"/>
    <x v="150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x v="343"/>
    <x v="1938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x v="5"/>
    <x v="1939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x v="30"/>
    <x v="1940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x v="137"/>
    <x v="1941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x v="41"/>
    <x v="1942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x v="0"/>
    <x v="1943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x v="255"/>
    <x v="1944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x v="6"/>
    <x v="1945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x v="8"/>
    <x v="1946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x v="229"/>
    <x v="1947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x v="183"/>
    <x v="1948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x v="21"/>
    <x v="1949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x v="344"/>
    <x v="1950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x v="6"/>
    <x v="1951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x v="60"/>
    <x v="2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x v="50"/>
    <x v="121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x v="122"/>
    <x v="1952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x v="53"/>
    <x v="1953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x v="57"/>
    <x v="1954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x v="59"/>
    <x v="1955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x v="60"/>
    <x v="1053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x v="60"/>
    <x v="1956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x v="50"/>
    <x v="1957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x v="60"/>
    <x v="1958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x v="53"/>
    <x v="1959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x v="60"/>
    <x v="1960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x v="81"/>
    <x v="1961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x v="50"/>
    <x v="439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x v="70"/>
    <x v="1962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x v="57"/>
    <x v="1963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x v="118"/>
    <x v="1964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x v="50"/>
    <x v="196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x v="56"/>
    <x v="1966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x v="50"/>
    <x v="1967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x v="33"/>
    <x v="1968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x v="13"/>
    <x v="1969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x v="2"/>
    <x v="1970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x v="33"/>
    <x v="1971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x v="4"/>
    <x v="1972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x v="175"/>
    <x v="1973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x v="38"/>
    <x v="1974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x v="193"/>
    <x v="197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x v="105"/>
    <x v="1976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x v="52"/>
    <x v="1977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x v="57"/>
    <x v="1978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x v="69"/>
    <x v="1979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x v="58"/>
    <x v="1980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x v="163"/>
    <x v="1981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x v="59"/>
    <x v="1982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x v="119"/>
    <x v="1983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x v="82"/>
    <x v="1984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x v="50"/>
    <x v="1985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x v="50"/>
    <x v="895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x v="60"/>
    <x v="160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x v="60"/>
    <x v="446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x v="58"/>
    <x v="1986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x v="50"/>
    <x v="1053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x v="60"/>
    <x v="444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x v="50"/>
    <x v="119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x v="50"/>
    <x v="121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x v="50"/>
    <x v="121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x v="50"/>
    <x v="1987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x v="50"/>
    <x v="120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x v="57"/>
    <x v="1988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x v="50"/>
    <x v="844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x v="60"/>
    <x v="384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x v="60"/>
    <x v="140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x v="50"/>
    <x v="120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x v="50"/>
    <x v="1989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x v="52"/>
    <x v="1990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x v="73"/>
    <x v="199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x v="50"/>
    <x v="1992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x v="50"/>
    <x v="121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x v="60"/>
    <x v="844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x v="132"/>
    <x v="1993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x v="122"/>
    <x v="199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x v="3"/>
    <x v="1995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x v="52"/>
    <x v="1996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x v="57"/>
    <x v="1997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x v="20"/>
    <x v="1998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x v="345"/>
    <x v="1999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x v="145"/>
    <x v="2000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x v="21"/>
    <x v="2001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x v="224"/>
    <x v="2002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x v="7"/>
    <x v="2003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x v="26"/>
    <x v="2004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x v="21"/>
    <x v="2005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x v="31"/>
    <x v="2006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x v="213"/>
    <x v="2007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x v="28"/>
    <x v="2008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x v="28"/>
    <x v="2009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x v="3"/>
    <x v="2010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x v="15"/>
    <x v="2011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x v="90"/>
    <x v="201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x v="346"/>
    <x v="2013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x v="169"/>
    <x v="2014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x v="49"/>
    <x v="2015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x v="347"/>
    <x v="2016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x v="14"/>
    <x v="2017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x v="6"/>
    <x v="2018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x v="348"/>
    <x v="2019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x v="180"/>
    <x v="2020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x v="3"/>
    <x v="2021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x v="106"/>
    <x v="2022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x v="3"/>
    <x v="2023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x v="90"/>
    <x v="2024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x v="29"/>
    <x v="2025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x v="349"/>
    <x v="2026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x v="350"/>
    <x v="2027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x v="4"/>
    <x v="2028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x v="351"/>
    <x v="2029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x v="34"/>
    <x v="2030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x v="352"/>
    <x v="2031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x v="33"/>
    <x v="2032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x v="50"/>
    <x v="440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x v="129"/>
    <x v="2033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x v="50"/>
    <x v="121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x v="62"/>
    <x v="2034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x v="66"/>
    <x v="2035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x v="117"/>
    <x v="2036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x v="58"/>
    <x v="436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x v="60"/>
    <x v="514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x v="60"/>
    <x v="698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x v="50"/>
    <x v="121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x v="50"/>
    <x v="121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x v="57"/>
    <x v="2037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x v="118"/>
    <x v="12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x v="50"/>
    <x v="121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x v="221"/>
    <x v="2038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x v="54"/>
    <x v="2039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x v="60"/>
    <x v="144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x v="81"/>
    <x v="498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x v="57"/>
    <x v="1859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x v="50"/>
    <x v="121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x v="60"/>
    <x v="377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x v="60"/>
    <x v="384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x v="50"/>
    <x v="18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x v="60"/>
    <x v="798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x v="50"/>
    <x v="121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x v="53"/>
    <x v="384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x v="60"/>
    <x v="2040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x v="51"/>
    <x v="2041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x v="50"/>
    <x v="120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x v="54"/>
    <x v="2042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x v="50"/>
    <x v="121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x v="50"/>
    <x v="121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x v="50"/>
    <x v="120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x v="51"/>
    <x v="2043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x v="56"/>
    <x v="766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x v="59"/>
    <x v="2044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x v="50"/>
    <x v="119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x v="73"/>
    <x v="2045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x v="53"/>
    <x v="450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x v="50"/>
    <x v="121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x v="2"/>
    <x v="1224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x v="28"/>
    <x v="590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x v="41"/>
    <x v="2046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x v="17"/>
    <x v="2047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x v="2"/>
    <x v="2048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x v="90"/>
    <x v="2049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x v="28"/>
    <x v="2050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x v="33"/>
    <x v="594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x v="7"/>
    <x v="2051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x v="2"/>
    <x v="2052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x v="33"/>
    <x v="2053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x v="29"/>
    <x v="2054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x v="38"/>
    <x v="2055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x v="95"/>
    <x v="384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x v="3"/>
    <x v="2056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x v="31"/>
    <x v="895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x v="33"/>
    <x v="2057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x v="7"/>
    <x v="2058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x v="16"/>
    <x v="2059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x v="18"/>
    <x v="2060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x v="18"/>
    <x v="2061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x v="21"/>
    <x v="2062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x v="30"/>
    <x v="206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x v="41"/>
    <x v="73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x v="5"/>
    <x v="2064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x v="20"/>
    <x v="206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x v="9"/>
    <x v="2066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x v="8"/>
    <x v="2067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x v="21"/>
    <x v="2068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x v="29"/>
    <x v="2069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x v="8"/>
    <x v="2070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x v="40"/>
    <x v="2071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x v="30"/>
    <x v="2072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x v="29"/>
    <x v="2073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x v="186"/>
    <x v="2074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x v="24"/>
    <x v="2075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x v="22"/>
    <x v="2076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x v="6"/>
    <x v="2077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x v="2"/>
    <x v="2078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x v="104"/>
    <x v="2079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x v="8"/>
    <x v="138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x v="8"/>
    <x v="2080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x v="39"/>
    <x v="2081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x v="16"/>
    <x v="70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x v="33"/>
    <x v="2082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x v="29"/>
    <x v="2083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x v="28"/>
    <x v="208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x v="8"/>
    <x v="2085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x v="13"/>
    <x v="2086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x v="8"/>
    <x v="2087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x v="38"/>
    <x v="2088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x v="41"/>
    <x v="2089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x v="29"/>
    <x v="2090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x v="106"/>
    <x v="2091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x v="229"/>
    <x v="209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x v="29"/>
    <x v="2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x v="8"/>
    <x v="799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x v="28"/>
    <x v="2094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x v="38"/>
    <x v="2095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x v="3"/>
    <x v="2096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x v="60"/>
    <x v="119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x v="50"/>
    <x v="121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x v="50"/>
    <x v="121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x v="62"/>
    <x v="18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x v="188"/>
    <x v="2097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x v="50"/>
    <x v="121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x v="50"/>
    <x v="121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x v="50"/>
    <x v="463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x v="60"/>
    <x v="144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x v="65"/>
    <x v="2098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x v="50"/>
    <x v="121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x v="53"/>
    <x v="2099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x v="50"/>
    <x v="121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x v="72"/>
    <x v="2100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x v="119"/>
    <x v="88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x v="62"/>
    <x v="838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x v="68"/>
    <x v="13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x v="50"/>
    <x v="121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x v="53"/>
    <x v="436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x v="113"/>
    <x v="2101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x v="188"/>
    <x v="2102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x v="50"/>
    <x v="178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x v="50"/>
    <x v="135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x v="53"/>
    <x v="140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x v="50"/>
    <x v="121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x v="60"/>
    <x v="381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x v="68"/>
    <x v="2103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x v="72"/>
    <x v="210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x v="60"/>
    <x v="1271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x v="77"/>
    <x v="161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x v="62"/>
    <x v="2105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x v="50"/>
    <x v="121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x v="151"/>
    <x v="2106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x v="62"/>
    <x v="2107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x v="50"/>
    <x v="1054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x v="50"/>
    <x v="121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x v="57"/>
    <x v="149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x v="53"/>
    <x v="2108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x v="50"/>
    <x v="210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x v="61"/>
    <x v="2110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x v="50"/>
    <x v="121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x v="122"/>
    <x v="2111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x v="118"/>
    <x v="2112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x v="50"/>
    <x v="2113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x v="69"/>
    <x v="438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x v="62"/>
    <x v="119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x v="50"/>
    <x v="144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x v="50"/>
    <x v="121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x v="151"/>
    <x v="2114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x v="60"/>
    <x v="589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x v="56"/>
    <x v="2115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x v="114"/>
    <x v="2116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x v="60"/>
    <x v="38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x v="50"/>
    <x v="121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x v="62"/>
    <x v="2117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x v="70"/>
    <x v="2118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x v="62"/>
    <x v="2119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x v="65"/>
    <x v="2120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x v="50"/>
    <x v="121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x v="353"/>
    <x v="2121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x v="60"/>
    <x v="366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x v="50"/>
    <x v="384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x v="60"/>
    <x v="2122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x v="62"/>
    <x v="654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x v="82"/>
    <x v="2123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x v="114"/>
    <x v="2124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x v="50"/>
    <x v="120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x v="56"/>
    <x v="1854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x v="50"/>
    <x v="135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x v="50"/>
    <x v="120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x v="121"/>
    <x v="2125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x v="51"/>
    <x v="2126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x v="50"/>
    <x v="120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x v="50"/>
    <x v="120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x v="220"/>
    <x v="2127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x v="59"/>
    <x v="2128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x v="66"/>
    <x v="2129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x v="117"/>
    <x v="2130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x v="114"/>
    <x v="439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x v="117"/>
    <x v="2131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x v="32"/>
    <x v="1380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x v="8"/>
    <x v="161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x v="8"/>
    <x v="18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x v="33"/>
    <x v="2132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x v="21"/>
    <x v="2133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x v="105"/>
    <x v="766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x v="26"/>
    <x v="213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x v="8"/>
    <x v="69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x v="21"/>
    <x v="2135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x v="7"/>
    <x v="2136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x v="6"/>
    <x v="2137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x v="2"/>
    <x v="2138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x v="33"/>
    <x v="2139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x v="29"/>
    <x v="2140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x v="7"/>
    <x v="2141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x v="30"/>
    <x v="1829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x v="18"/>
    <x v="2142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x v="7"/>
    <x v="2143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x v="33"/>
    <x v="2144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x v="13"/>
    <x v="2145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x v="50"/>
    <x v="120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x v="68"/>
    <x v="2146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x v="50"/>
    <x v="121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x v="60"/>
    <x v="101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x v="50"/>
    <x v="121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x v="50"/>
    <x v="120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x v="65"/>
    <x v="214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x v="50"/>
    <x v="2148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x v="56"/>
    <x v="38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x v="50"/>
    <x v="121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x v="53"/>
    <x v="2149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x v="59"/>
    <x v="2150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x v="50"/>
    <x v="2151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x v="50"/>
    <x v="121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x v="64"/>
    <x v="178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x v="123"/>
    <x v="2152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x v="53"/>
    <x v="736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x v="50"/>
    <x v="121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x v="50"/>
    <x v="121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x v="50"/>
    <x v="121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x v="5"/>
    <x v="2153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x v="108"/>
    <x v="2154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x v="13"/>
    <x v="215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x v="7"/>
    <x v="215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x v="15"/>
    <x v="2157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x v="35"/>
    <x v="2158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x v="35"/>
    <x v="2159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x v="6"/>
    <x v="2160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x v="200"/>
    <x v="2161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x v="6"/>
    <x v="2162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x v="8"/>
    <x v="2163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x v="2"/>
    <x v="2164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x v="215"/>
    <x v="2165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x v="21"/>
    <x v="2166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x v="8"/>
    <x v="2167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x v="193"/>
    <x v="2168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x v="35"/>
    <x v="801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x v="32"/>
    <x v="2169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x v="7"/>
    <x v="2170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x v="15"/>
    <x v="2171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x v="32"/>
    <x v="2172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x v="21"/>
    <x v="2173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x v="92"/>
    <x v="21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x v="8"/>
    <x v="2175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x v="108"/>
    <x v="217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x v="6"/>
    <x v="2177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x v="5"/>
    <x v="2178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x v="8"/>
    <x v="680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x v="93"/>
    <x v="2179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x v="8"/>
    <x v="2180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x v="33"/>
    <x v="2181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x v="2"/>
    <x v="2182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x v="8"/>
    <x v="218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x v="354"/>
    <x v="218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x v="2"/>
    <x v="2185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x v="174"/>
    <x v="2186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x v="3"/>
    <x v="2187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x v="33"/>
    <x v="2188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x v="17"/>
    <x v="2189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x v="8"/>
    <x v="372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x v="355"/>
    <x v="2190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x v="15"/>
    <x v="2191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x v="7"/>
    <x v="2192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x v="40"/>
    <x v="2193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x v="28"/>
    <x v="2194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x v="29"/>
    <x v="2195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x v="144"/>
    <x v="1237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x v="7"/>
    <x v="2196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x v="28"/>
    <x v="2197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x v="137"/>
    <x v="219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x v="39"/>
    <x v="2199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x v="16"/>
    <x v="2200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x v="96"/>
    <x v="2201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x v="40"/>
    <x v="2202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x v="33"/>
    <x v="2203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x v="33"/>
    <x v="2204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x v="6"/>
    <x v="2205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x v="7"/>
    <x v="2206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x v="10"/>
    <x v="2207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x v="7"/>
    <x v="2208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x v="31"/>
    <x v="2209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x v="7"/>
    <x v="2210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x v="33"/>
    <x v="2211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x v="351"/>
    <x v="2212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x v="120"/>
    <x v="2213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x v="1"/>
    <x v="1847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x v="26"/>
    <x v="2214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x v="239"/>
    <x v="221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x v="5"/>
    <x v="2216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x v="13"/>
    <x v="2217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x v="8"/>
    <x v="2218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x v="37"/>
    <x v="2219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x v="92"/>
    <x v="2220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x v="40"/>
    <x v="2221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x v="15"/>
    <x v="2222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x v="37"/>
    <x v="2223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x v="182"/>
    <x v="2224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x v="7"/>
    <x v="2225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x v="15"/>
    <x v="2226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x v="29"/>
    <x v="2227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x v="5"/>
    <x v="2228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x v="30"/>
    <x v="2229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x v="5"/>
    <x v="2230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x v="15"/>
    <x v="2231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x v="18"/>
    <x v="2232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x v="87"/>
    <x v="2233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x v="328"/>
    <x v="2234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x v="183"/>
    <x v="2235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x v="13"/>
    <x v="223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x v="6"/>
    <x v="2237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x v="148"/>
    <x v="2238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x v="50"/>
    <x v="839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x v="50"/>
    <x v="140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x v="50"/>
    <x v="121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x v="50"/>
    <x v="120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x v="50"/>
    <x v="121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x v="50"/>
    <x v="121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x v="50"/>
    <x v="120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x v="56"/>
    <x v="2239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x v="50"/>
    <x v="1795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x v="50"/>
    <x v="121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x v="356"/>
    <x v="2240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x v="68"/>
    <x v="224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x v="57"/>
    <x v="2242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x v="50"/>
    <x v="144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x v="81"/>
    <x v="2243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x v="56"/>
    <x v="444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x v="50"/>
    <x v="2244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x v="51"/>
    <x v="2245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x v="56"/>
    <x v="2246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x v="64"/>
    <x v="224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x v="50"/>
    <x v="120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x v="50"/>
    <x v="2248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x v="50"/>
    <x v="2249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x v="114"/>
    <x v="2250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x v="77"/>
    <x v="2251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x v="50"/>
    <x v="1859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x v="50"/>
    <x v="1989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x v="60"/>
    <x v="2252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x v="50"/>
    <x v="2253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x v="50"/>
    <x v="2254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x v="50"/>
    <x v="121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x v="50"/>
    <x v="806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x v="81"/>
    <x v="2255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x v="53"/>
    <x v="2256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x v="50"/>
    <x v="412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x v="60"/>
    <x v="372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x v="50"/>
    <x v="840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x v="61"/>
    <x v="2257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x v="62"/>
    <x v="2258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x v="63"/>
    <x v="2259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x v="60"/>
    <x v="2260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x v="61"/>
    <x v="2261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x v="50"/>
    <x v="384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x v="50"/>
    <x v="73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x v="65"/>
    <x v="2262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x v="123"/>
    <x v="2263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x v="65"/>
    <x v="226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x v="51"/>
    <x v="2265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x v="77"/>
    <x v="2266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x v="81"/>
    <x v="384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x v="115"/>
    <x v="2267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x v="50"/>
    <x v="148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x v="75"/>
    <x v="2268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x v="72"/>
    <x v="2269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x v="65"/>
    <x v="2270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x v="68"/>
    <x v="2271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x v="50"/>
    <x v="31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x v="78"/>
    <x v="2272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x v="50"/>
    <x v="119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x v="117"/>
    <x v="2273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x v="62"/>
    <x v="2274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x v="65"/>
    <x v="2275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x v="50"/>
    <x v="121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x v="56"/>
    <x v="468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x v="219"/>
    <x v="1380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x v="50"/>
    <x v="120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x v="50"/>
    <x v="2276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x v="50"/>
    <x v="144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x v="50"/>
    <x v="2277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x v="60"/>
    <x v="119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x v="74"/>
    <x v="227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x v="149"/>
    <x v="2279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x v="50"/>
    <x v="2280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x v="78"/>
    <b v="0"/>
    <x v="38"/>
    <x v="50"/>
    <x v="121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x v="65"/>
    <x v="2281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x v="50"/>
    <x v="121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x v="15"/>
    <x v="2282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x v="60"/>
    <x v="119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x v="65"/>
    <x v="2283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x v="63"/>
    <x v="404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x v="50"/>
    <x v="119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x v="29"/>
    <x v="1209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x v="61"/>
    <x v="654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x v="70"/>
    <x v="2284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x v="30"/>
    <x v="2285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x v="56"/>
    <x v="73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x v="50"/>
    <x v="121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x v="62"/>
    <x v="2286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x v="60"/>
    <x v="1228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x v="221"/>
    <x v="2287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x v="53"/>
    <x v="2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x v="50"/>
    <x v="121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x v="150"/>
    <x v="2288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x v="50"/>
    <x v="121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x v="57"/>
    <x v="2289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x v="90"/>
    <x v="2290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x v="26"/>
    <x v="2291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x v="3"/>
    <x v="368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x v="7"/>
    <x v="2292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x v="8"/>
    <x v="2293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x v="6"/>
    <x v="2294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x v="357"/>
    <x v="229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x v="40"/>
    <x v="2296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x v="192"/>
    <x v="2297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x v="21"/>
    <x v="2298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x v="7"/>
    <x v="2299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x v="35"/>
    <x v="2300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x v="18"/>
    <x v="2301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x v="21"/>
    <x v="2302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x v="2"/>
    <x v="2303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x v="37"/>
    <x v="2304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x v="38"/>
    <x v="2305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x v="13"/>
    <x v="2306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x v="200"/>
    <x v="2307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x v="12"/>
    <x v="2308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x v="31"/>
    <x v="2309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x v="39"/>
    <x v="2310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x v="33"/>
    <x v="984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x v="20"/>
    <x v="2311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x v="15"/>
    <x v="231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x v="41"/>
    <x v="2313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x v="33"/>
    <x v="2314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x v="7"/>
    <x v="2315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x v="5"/>
    <x v="2316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x v="41"/>
    <x v="2317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x v="16"/>
    <x v="2318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x v="174"/>
    <x v="231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x v="35"/>
    <x v="2320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x v="28"/>
    <x v="2321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x v="15"/>
    <x v="828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x v="7"/>
    <x v="2322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x v="15"/>
    <x v="232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x v="13"/>
    <x v="2324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x v="8"/>
    <x v="69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x v="21"/>
    <x v="232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x v="31"/>
    <x v="2326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x v="187"/>
    <x v="2327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x v="81"/>
    <x v="2328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x v="50"/>
    <x v="121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x v="65"/>
    <x v="2329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x v="60"/>
    <x v="800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x v="81"/>
    <x v="2330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x v="50"/>
    <x v="121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x v="155"/>
    <x v="2331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x v="50"/>
    <x v="468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x v="57"/>
    <x v="2332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x v="50"/>
    <x v="2333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x v="221"/>
    <x v="2334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x v="50"/>
    <x v="120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x v="60"/>
    <x v="38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x v="358"/>
    <x v="2335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x v="78"/>
    <x v="69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x v="50"/>
    <x v="121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x v="56"/>
    <x v="196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x v="50"/>
    <x v="121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x v="132"/>
    <x v="2336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x v="3"/>
    <x v="2337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x v="17"/>
    <x v="2338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x v="9"/>
    <x v="2339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x v="28"/>
    <x v="2340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x v="9"/>
    <x v="2341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x v="8"/>
    <x v="2342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x v="21"/>
    <x v="2343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x v="8"/>
    <x v="2344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x v="8"/>
    <x v="2345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x v="31"/>
    <x v="2346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x v="21"/>
    <x v="2347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x v="8"/>
    <x v="2348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x v="7"/>
    <x v="2349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x v="33"/>
    <x v="2350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x v="105"/>
    <x v="2351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x v="5"/>
    <x v="2352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x v="21"/>
    <x v="2353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x v="21"/>
    <x v="2354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x v="3"/>
    <x v="2355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x v="105"/>
    <x v="73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x v="21"/>
    <x v="2356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x v="29"/>
    <x v="2357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x v="5"/>
    <x v="2358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x v="164"/>
    <x v="40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x v="26"/>
    <x v="2359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x v="17"/>
    <x v="2360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x v="8"/>
    <x v="2361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x v="33"/>
    <x v="2362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x v="7"/>
    <x v="2363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x v="7"/>
    <x v="2364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x v="20"/>
    <x v="2365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x v="6"/>
    <x v="2366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x v="7"/>
    <x v="2367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x v="41"/>
    <x v="2368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x v="37"/>
    <x v="2369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x v="33"/>
    <x v="2370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x v="33"/>
    <x v="2371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x v="3"/>
    <x v="2372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x v="38"/>
    <x v="2373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x v="6"/>
    <x v="2374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x v="7"/>
    <x v="2375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x v="2"/>
    <x v="2376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x v="21"/>
    <x v="2377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x v="38"/>
    <x v="2378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x v="30"/>
    <x v="2379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x v="21"/>
    <x v="2380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x v="7"/>
    <x v="23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x v="215"/>
    <x v="2382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x v="30"/>
    <x v="2383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x v="6"/>
    <x v="2384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x v="2"/>
    <x v="2385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x v="6"/>
    <x v="2386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x v="15"/>
    <x v="2387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x v="8"/>
    <x v="2388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x v="33"/>
    <x v="23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x v="20"/>
    <x v="2390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x v="33"/>
    <x v="2391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x v="344"/>
    <x v="23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x v="26"/>
    <x v="2393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x v="21"/>
    <x v="2394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x v="30"/>
    <x v="2395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x v="21"/>
    <x v="239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x v="21"/>
    <x v="2397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x v="22"/>
    <x v="239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x v="224"/>
    <x v="2399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x v="13"/>
    <x v="2400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x v="7"/>
    <x v="2401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x v="8"/>
    <x v="2402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x v="16"/>
    <x v="2403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x v="15"/>
    <x v="2404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x v="33"/>
    <x v="2405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x v="35"/>
    <x v="2406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x v="33"/>
    <x v="2407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x v="108"/>
    <x v="240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x v="33"/>
    <x v="2409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x v="2"/>
    <x v="2410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x v="21"/>
    <x v="2411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x v="20"/>
    <x v="2412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x v="21"/>
    <x v="24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x v="8"/>
    <x v="241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x v="8"/>
    <x v="241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x v="18"/>
    <x v="2416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x v="10"/>
    <x v="2417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x v="35"/>
    <x v="2418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x v="359"/>
    <x v="2419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x v="106"/>
    <x v="524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x v="90"/>
    <x v="2420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x v="33"/>
    <x v="2421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x v="124"/>
    <x v="2422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x v="8"/>
    <x v="2423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x v="21"/>
    <x v="2424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x v="31"/>
    <x v="2425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x v="104"/>
    <x v="2426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x v="18"/>
    <x v="711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x v="33"/>
    <x v="242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x v="31"/>
    <x v="2428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x v="2"/>
    <x v="242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x v="21"/>
    <x v="2430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x v="215"/>
    <x v="2431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x v="13"/>
    <x v="2432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x v="108"/>
    <x v="2433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x v="175"/>
    <x v="666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x v="8"/>
    <x v="2434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x v="5"/>
    <x v="2435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x v="8"/>
    <x v="2397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x v="31"/>
    <x v="2436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x v="185"/>
    <x v="2437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x v="5"/>
    <x v="2438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x v="8"/>
    <x v="2439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x v="6"/>
    <x v="2440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x v="9"/>
    <x v="2441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x v="29"/>
    <x v="1209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x v="7"/>
    <x v="2442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x v="13"/>
    <x v="1278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x v="21"/>
    <x v="2443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x v="9"/>
    <x v="2444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x v="21"/>
    <x v="244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x v="40"/>
    <x v="18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x v="7"/>
    <x v="2446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x v="7"/>
    <x v="24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x v="91"/>
    <x v="2448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x v="16"/>
    <x v="2449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x v="6"/>
    <x v="2450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x v="2"/>
    <x v="2451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x v="8"/>
    <x v="2452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x v="2"/>
    <x v="2453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x v="86"/>
    <x v="2454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x v="8"/>
    <x v="2455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x v="8"/>
    <x v="1848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x v="5"/>
    <x v="2456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x v="21"/>
    <x v="2457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x v="3"/>
    <x v="2458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x v="178"/>
    <x v="2459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x v="8"/>
    <x v="2460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x v="21"/>
    <x v="2461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x v="193"/>
    <x v="953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x v="7"/>
    <x v="2462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x v="22"/>
    <x v="73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x v="5"/>
    <x v="2463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x v="17"/>
    <x v="2464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x v="8"/>
    <x v="2465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x v="42"/>
    <x v="2466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x v="3"/>
    <x v="400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x v="7"/>
    <x v="2467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x v="29"/>
    <x v="246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x v="136"/>
    <x v="2469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x v="21"/>
    <x v="2265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x v="9"/>
    <x v="2470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x v="7"/>
    <x v="2471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x v="7"/>
    <x v="2472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x v="33"/>
    <x v="2473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x v="6"/>
    <x v="2474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x v="7"/>
    <x v="2475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x v="40"/>
    <x v="2476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x v="147"/>
    <x v="2477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x v="7"/>
    <x v="2478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x v="6"/>
    <x v="2479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x v="3"/>
    <x v="2480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x v="360"/>
    <x v="2481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x v="17"/>
    <x v="2482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x v="2"/>
    <x v="2483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x v="3"/>
    <x v="2484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x v="90"/>
    <x v="2485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x v="86"/>
    <x v="2486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x v="3"/>
    <x v="134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x v="8"/>
    <x v="2487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x v="13"/>
    <x v="2488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x v="8"/>
    <x v="2489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x v="8"/>
    <x v="2490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x v="7"/>
    <x v="2491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x v="29"/>
    <x v="2492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x v="3"/>
    <x v="2493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x v="3"/>
    <x v="249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x v="21"/>
    <x v="2495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x v="7"/>
    <x v="2496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x v="20"/>
    <x v="2497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x v="8"/>
    <x v="24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x v="8"/>
    <x v="4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x v="2"/>
    <x v="2499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x v="16"/>
    <x v="2500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x v="3"/>
    <x v="1184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x v="41"/>
    <x v="2501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x v="21"/>
    <x v="2502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x v="316"/>
    <x v="2440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x v="8"/>
    <x v="69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x v="6"/>
    <x v="2503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x v="24"/>
    <x v="210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x v="361"/>
    <x v="2504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x v="3"/>
    <x v="2505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x v="20"/>
    <x v="123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x v="38"/>
    <x v="2506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x v="3"/>
    <x v="2507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x v="8"/>
    <x v="250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x v="21"/>
    <x v="2509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x v="5"/>
    <x v="2510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x v="8"/>
    <x v="251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x v="108"/>
    <x v="2512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x v="178"/>
    <x v="2513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x v="8"/>
    <x v="2514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x v="13"/>
    <x v="2515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x v="185"/>
    <x v="2516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x v="39"/>
    <x v="251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x v="15"/>
    <x v="2518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x v="3"/>
    <x v="2519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x v="8"/>
    <x v="2520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x v="22"/>
    <x v="252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x v="3"/>
    <x v="2522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x v="8"/>
    <x v="2523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x v="28"/>
    <x v="2524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x v="8"/>
    <x v="2525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x v="7"/>
    <x v="2526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x v="13"/>
    <x v="252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x v="178"/>
    <x v="2528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x v="7"/>
    <x v="2529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x v="15"/>
    <x v="2530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x v="49"/>
    <x v="436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x v="3"/>
    <x v="2531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x v="33"/>
    <x v="2532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x v="29"/>
    <x v="2533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x v="8"/>
    <x v="2218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x v="33"/>
    <x v="2534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x v="22"/>
    <x v="1862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x v="15"/>
    <x v="2535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x v="8"/>
    <x v="2536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x v="5"/>
    <x v="2537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x v="8"/>
    <x v="253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x v="6"/>
    <x v="253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x v="20"/>
    <x v="2540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x v="6"/>
    <x v="254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x v="7"/>
    <x v="2542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x v="3"/>
    <x v="2543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x v="165"/>
    <x v="2544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x v="2"/>
    <x v="254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x v="33"/>
    <x v="254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x v="8"/>
    <x v="683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x v="362"/>
    <x v="2547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x v="363"/>
    <x v="2548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x v="8"/>
    <x v="2549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x v="29"/>
    <x v="2550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x v="29"/>
    <x v="2551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x v="5"/>
    <x v="2552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x v="193"/>
    <x v="2553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x v="143"/>
    <x v="2554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x v="7"/>
    <x v="255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x v="42"/>
    <x v="2556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x v="30"/>
    <x v="446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x v="7"/>
    <x v="2557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x v="7"/>
    <x v="2558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x v="87"/>
    <x v="2559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x v="49"/>
    <x v="2560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x v="39"/>
    <x v="2561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x v="9"/>
    <x v="2562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x v="364"/>
    <x v="73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x v="86"/>
    <x v="2563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x v="180"/>
    <x v="2564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x v="33"/>
    <x v="256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x v="21"/>
    <x v="2566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x v="33"/>
    <x v="2567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x v="37"/>
    <x v="2568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x v="7"/>
    <x v="2569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x v="108"/>
    <x v="2570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x v="40"/>
    <x v="2571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x v="95"/>
    <x v="69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x v="205"/>
    <x v="2572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x v="21"/>
    <x v="2573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x v="8"/>
    <x v="2574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x v="7"/>
    <x v="2575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x v="40"/>
    <x v="135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x v="3"/>
    <x v="368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x v="41"/>
    <x v="2576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x v="40"/>
    <x v="2577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x v="30"/>
    <x v="2578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x v="1"/>
    <x v="2579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x v="17"/>
    <x v="2580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x v="178"/>
    <x v="370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x v="12"/>
    <x v="2581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x v="35"/>
    <x v="2582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x v="7"/>
    <x v="2425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x v="19"/>
    <x v="2583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x v="30"/>
    <x v="2584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x v="10"/>
    <x v="2585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x v="40"/>
    <x v="25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x v="30"/>
    <x v="1655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x v="137"/>
    <x v="2587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x v="2"/>
    <x v="2588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x v="8"/>
    <x v="2218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x v="8"/>
    <x v="2589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x v="13"/>
    <x v="2590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x v="39"/>
    <x v="2591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x v="15"/>
    <x v="259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x v="21"/>
    <x v="2593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x v="6"/>
    <x v="2594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x v="6"/>
    <x v="2595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x v="7"/>
    <x v="2596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x v="2"/>
    <x v="2597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x v="29"/>
    <x v="2598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x v="8"/>
    <x v="179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x v="3"/>
    <x v="2599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x v="21"/>
    <x v="2600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x v="3"/>
    <x v="1784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x v="144"/>
    <x v="1053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x v="6"/>
    <x v="260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x v="7"/>
    <x v="2602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x v="7"/>
    <x v="2603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x v="8"/>
    <x v="2604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x v="90"/>
    <x v="2605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x v="5"/>
    <x v="698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x v="33"/>
    <x v="2606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x v="8"/>
    <x v="2607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x v="8"/>
    <x v="260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x v="5"/>
    <x v="2609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x v="7"/>
    <x v="2610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x v="7"/>
    <x v="2611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x v="312"/>
    <x v="2612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x v="8"/>
    <x v="2613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x v="35"/>
    <x v="2614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x v="21"/>
    <x v="2615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x v="6"/>
    <x v="2616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x v="21"/>
    <x v="2617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x v="16"/>
    <x v="2618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x v="7"/>
    <x v="2619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x v="88"/>
    <x v="2333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x v="8"/>
    <x v="179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x v="30"/>
    <x v="2620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x v="17"/>
    <x v="2621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x v="9"/>
    <x v="2622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x v="94"/>
    <x v="262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x v="33"/>
    <x v="2624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x v="42"/>
    <x v="2625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x v="144"/>
    <x v="14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x v="30"/>
    <x v="2626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x v="28"/>
    <x v="2627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x v="4"/>
    <x v="2628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x v="2"/>
    <x v="2629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x v="21"/>
    <x v="2630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x v="2"/>
    <x v="2631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x v="8"/>
    <x v="2632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x v="8"/>
    <x v="90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x v="21"/>
    <x v="263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x v="35"/>
    <x v="2634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x v="21"/>
    <x v="2579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x v="21"/>
    <x v="263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x v="2"/>
    <x v="2636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x v="21"/>
    <x v="2637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x v="8"/>
    <x v="2638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x v="6"/>
    <x v="2639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x v="40"/>
    <x v="2640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x v="8"/>
    <x v="1231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x v="8"/>
    <x v="2641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x v="8"/>
    <x v="26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x v="124"/>
    <x v="2643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x v="3"/>
    <x v="2644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x v="29"/>
    <x v="264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x v="21"/>
    <x v="2646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x v="328"/>
    <x v="2647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x v="2"/>
    <x v="2648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x v="7"/>
    <x v="264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x v="26"/>
    <x v="2650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x v="2"/>
    <x v="2651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x v="15"/>
    <x v="2652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x v="38"/>
    <x v="2653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x v="8"/>
    <x v="2654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x v="35"/>
    <x v="2655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x v="108"/>
    <x v="2656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x v="8"/>
    <x v="26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x v="33"/>
    <x v="2658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x v="6"/>
    <x v="2659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x v="7"/>
    <x v="2660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x v="8"/>
    <x v="135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x v="22"/>
    <x v="684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x v="8"/>
    <x v="2661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x v="8"/>
    <x v="680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x v="35"/>
    <x v="26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x v="8"/>
    <x v="853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x v="315"/>
    <x v="2663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x v="15"/>
    <x v="956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x v="31"/>
    <x v="2664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x v="17"/>
    <x v="2665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x v="15"/>
    <x v="2666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x v="37"/>
    <x v="2667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x v="7"/>
    <x v="2668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x v="30"/>
    <x v="266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x v="8"/>
    <x v="2670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x v="215"/>
    <x v="2671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x v="37"/>
    <x v="2672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x v="38"/>
    <x v="2673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x v="9"/>
    <x v="2674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x v="17"/>
    <x v="2675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x v="29"/>
    <x v="2676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x v="33"/>
    <x v="2677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x v="5"/>
    <x v="1148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x v="180"/>
    <x v="2678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x v="22"/>
    <x v="2679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x v="3"/>
    <x v="2680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x v="8"/>
    <x v="2681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x v="193"/>
    <x v="2682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x v="40"/>
    <x v="2683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x v="361"/>
    <x v="76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x v="22"/>
    <x v="2684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x v="2"/>
    <x v="210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x v="8"/>
    <x v="2685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x v="42"/>
    <x v="2686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x v="184"/>
    <x v="2687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x v="104"/>
    <x v="590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x v="124"/>
    <x v="2688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x v="8"/>
    <x v="372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x v="7"/>
    <x v="2689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x v="13"/>
    <x v="2690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x v="105"/>
    <x v="2691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x v="17"/>
    <x v="2692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x v="7"/>
    <x v="2693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x v="40"/>
    <x v="1167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x v="2"/>
    <x v="269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x v="5"/>
    <x v="2695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x v="8"/>
    <x v="2696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x v="28"/>
    <x v="2697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x v="2"/>
    <x v="2698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x v="33"/>
    <x v="269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x v="21"/>
    <x v="2700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x v="8"/>
    <x v="2701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x v="50"/>
    <x v="121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x v="50"/>
    <x v="120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x v="50"/>
    <x v="120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x v="76"/>
    <x v="2702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x v="68"/>
    <x v="101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x v="131"/>
    <x v="2703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x v="65"/>
    <x v="2704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x v="71"/>
    <x v="2705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x v="50"/>
    <x v="121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x v="134"/>
    <x v="2706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x v="113"/>
    <x v="1762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x v="50"/>
    <x v="120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x v="52"/>
    <x v="178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x v="50"/>
    <x v="121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x v="53"/>
    <x v="507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x v="50"/>
    <x v="121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x v="63"/>
    <x v="2707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x v="50"/>
    <x v="120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x v="62"/>
    <x v="2708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x v="52"/>
    <x v="2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x v="8"/>
    <x v="2709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x v="3"/>
    <x v="1188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x v="8"/>
    <x v="2116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x v="3"/>
    <x v="1377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x v="365"/>
    <x v="2710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x v="7"/>
    <x v="2711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x v="107"/>
    <x v="2712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x v="31"/>
    <x v="2713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x v="6"/>
    <x v="2714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x v="38"/>
    <x v="271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x v="7"/>
    <x v="2716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x v="21"/>
    <x v="2717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x v="8"/>
    <x v="2718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x v="38"/>
    <x v="2719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x v="7"/>
    <x v="2720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x v="3"/>
    <x v="438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x v="15"/>
    <x v="2721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x v="41"/>
    <x v="2722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x v="8"/>
    <x v="2723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x v="33"/>
    <x v="2724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x v="3"/>
    <x v="272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x v="178"/>
    <x v="27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x v="5"/>
    <x v="2727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x v="7"/>
    <x v="2728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x v="21"/>
    <x v="2729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x v="35"/>
    <x v="2730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x v="8"/>
    <x v="2731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x v="49"/>
    <x v="463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x v="32"/>
    <x v="2732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x v="33"/>
    <x v="2733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x v="33"/>
    <x v="2734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x v="5"/>
    <x v="2735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x v="40"/>
    <x v="2736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x v="20"/>
    <x v="1050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x v="86"/>
    <x v="2737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x v="38"/>
    <x v="2738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x v="86"/>
    <x v="2739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x v="6"/>
    <x v="17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x v="7"/>
    <x v="2740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x v="8"/>
    <x v="2741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x v="15"/>
    <x v="2742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x v="90"/>
    <x v="2743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x v="28"/>
    <x v="2744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x v="30"/>
    <x v="2745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x v="9"/>
    <x v="274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x v="32"/>
    <x v="2747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x v="13"/>
    <x v="2748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x v="8"/>
    <x v="2749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x v="19"/>
    <x v="2750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x v="29"/>
    <x v="2751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x v="38"/>
    <x v="2752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x v="7"/>
    <x v="2111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x v="10"/>
    <x v="2417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x v="8"/>
    <x v="2753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x v="15"/>
    <x v="2754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x v="4"/>
    <x v="2755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x v="104"/>
    <x v="2756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x v="33"/>
    <x v="1911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x v="10"/>
    <x v="2757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x v="362"/>
    <x v="275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x v="126"/>
    <x v="2759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x v="29"/>
    <x v="2760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x v="48"/>
    <x v="2761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x v="35"/>
    <x v="276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x v="224"/>
    <x v="2763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x v="21"/>
    <x v="2764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x v="21"/>
    <x v="2765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x v="33"/>
    <x v="276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x v="94"/>
    <x v="2767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x v="7"/>
    <x v="2768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x v="366"/>
    <x v="2769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x v="367"/>
    <x v="2600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x v="2"/>
    <x v="2770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x v="7"/>
    <x v="2771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x v="38"/>
    <x v="2772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x v="21"/>
    <x v="2773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x v="33"/>
    <x v="2774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x v="37"/>
    <x v="2775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x v="368"/>
    <x v="2776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x v="7"/>
    <x v="2777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x v="114"/>
    <x v="2778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x v="113"/>
    <x v="2779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x v="54"/>
    <x v="101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x v="57"/>
    <x v="1270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x v="77"/>
    <x v="164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x v="50"/>
    <x v="121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x v="58"/>
    <x v="2397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x v="55"/>
    <x v="119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x v="60"/>
    <x v="119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x v="70"/>
    <x v="839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x v="82"/>
    <x v="834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x v="68"/>
    <x v="2780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x v="82"/>
    <x v="2781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x v="50"/>
    <x v="121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x v="53"/>
    <x v="384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x v="50"/>
    <x v="121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x v="50"/>
    <x v="121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x v="54"/>
    <x v="119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x v="53"/>
    <x v="278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x v="60"/>
    <x v="384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x v="3"/>
    <x v="278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x v="2"/>
    <x v="766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x v="8"/>
    <x v="2784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x v="18"/>
    <x v="278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x v="40"/>
    <x v="80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x v="33"/>
    <x v="2786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x v="28"/>
    <x v="2787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x v="22"/>
    <x v="2788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x v="7"/>
    <x v="278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x v="15"/>
    <x v="2790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x v="21"/>
    <x v="2791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x v="5"/>
    <x v="2792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x v="7"/>
    <x v="2793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x v="8"/>
    <x v="2794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x v="6"/>
    <x v="2795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x v="8"/>
    <x v="2796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x v="8"/>
    <x v="26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x v="40"/>
    <x v="279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x v="33"/>
    <x v="2798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x v="16"/>
    <x v="279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x v="29"/>
    <x v="2800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x v="8"/>
    <x v="2801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x v="8"/>
    <x v="101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x v="91"/>
    <x v="2802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x v="5"/>
    <x v="2803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x v="29"/>
    <x v="2804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x v="8"/>
    <x v="101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x v="8"/>
    <x v="2805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x v="13"/>
    <x v="2806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x v="1"/>
    <x v="2807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x v="2"/>
    <x v="2808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x v="3"/>
    <x v="2809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x v="28"/>
    <x v="101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x v="5"/>
    <x v="2810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x v="21"/>
    <x v="2811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x v="32"/>
    <x v="2812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x v="41"/>
    <x v="2813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x v="298"/>
    <x v="984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x v="38"/>
    <x v="2814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x v="8"/>
    <x v="2815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x v="60"/>
    <x v="13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x v="56"/>
    <x v="210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x v="50"/>
    <x v="121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x v="50"/>
    <x v="121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x v="50"/>
    <x v="844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x v="64"/>
    <x v="2816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x v="60"/>
    <x v="73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x v="53"/>
    <x v="144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x v="50"/>
    <x v="120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x v="369"/>
    <x v="2817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x v="60"/>
    <x v="1536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x v="65"/>
    <x v="984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x v="65"/>
    <x v="2818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x v="114"/>
    <x v="2819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x v="50"/>
    <x v="121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x v="68"/>
    <x v="2820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x v="50"/>
    <x v="121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x v="50"/>
    <x v="1788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x v="50"/>
    <x v="144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x v="75"/>
    <x v="2821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x v="8"/>
    <x v="69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x v="7"/>
    <x v="1352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x v="108"/>
    <x v="2822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x v="370"/>
    <x v="2823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x v="5"/>
    <x v="2824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x v="7"/>
    <x v="2825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x v="49"/>
    <x v="2826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x v="8"/>
    <x v="2827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x v="17"/>
    <x v="2828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x v="13"/>
    <x v="2829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x v="371"/>
    <x v="2830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x v="6"/>
    <x v="2831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x v="1"/>
    <x v="2832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x v="2"/>
    <x v="283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x v="5"/>
    <x v="2834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x v="6"/>
    <x v="2835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x v="29"/>
    <x v="2836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x v="2"/>
    <x v="283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x v="17"/>
    <x v="446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x v="42"/>
    <x v="2838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x v="8"/>
    <x v="2839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x v="8"/>
    <x v="2840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x v="372"/>
    <x v="766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x v="6"/>
    <x v="2841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x v="2"/>
    <x v="2842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x v="16"/>
    <x v="2843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x v="15"/>
    <x v="2844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x v="12"/>
    <x v="379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x v="40"/>
    <x v="2845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x v="21"/>
    <x v="2846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x v="7"/>
    <x v="2847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x v="7"/>
    <x v="2848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x v="373"/>
    <x v="94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x v="114"/>
    <x v="2849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x v="66"/>
    <x v="2850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x v="70"/>
    <x v="2851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x v="139"/>
    <x v="2852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x v="53"/>
    <x v="2853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x v="56"/>
    <x v="2854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x v="63"/>
    <x v="2855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x v="63"/>
    <x v="2856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x v="113"/>
    <x v="2857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x v="65"/>
    <x v="2858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x v="122"/>
    <x v="2859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x v="50"/>
    <x v="119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x v="50"/>
    <x v="31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x v="63"/>
    <x v="2860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x v="56"/>
    <x v="384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x v="50"/>
    <x v="120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x v="62"/>
    <x v="178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x v="53"/>
    <x v="119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x v="50"/>
    <x v="120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x v="82"/>
    <x v="2861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x v="62"/>
    <x v="101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x v="50"/>
    <x v="120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x v="50"/>
    <x v="121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x v="60"/>
    <x v="135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x v="117"/>
    <x v="252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x v="60"/>
    <x v="148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x v="55"/>
    <x v="286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x v="50"/>
    <x v="119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x v="56"/>
    <x v="286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x v="77"/>
    <x v="1876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x v="56"/>
    <x v="140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x v="50"/>
    <x v="121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x v="50"/>
    <x v="121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x v="50"/>
    <x v="121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x v="50"/>
    <x v="121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x v="226"/>
    <x v="2864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x v="62"/>
    <x v="2865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x v="50"/>
    <x v="119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x v="50"/>
    <x v="121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x v="55"/>
    <x v="2866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x v="62"/>
    <x v="384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x v="50"/>
    <x v="121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x v="50"/>
    <x v="121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x v="50"/>
    <x v="121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x v="50"/>
    <x v="121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x v="78"/>
    <b v="0"/>
    <x v="40"/>
    <x v="50"/>
    <x v="121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x v="53"/>
    <x v="844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x v="117"/>
    <x v="2867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x v="60"/>
    <x v="2868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x v="123"/>
    <x v="2869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x v="69"/>
    <x v="2351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x v="50"/>
    <x v="121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x v="66"/>
    <x v="2870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x v="56"/>
    <x v="1331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x v="62"/>
    <x v="73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x v="57"/>
    <x v="66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x v="82"/>
    <x v="895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x v="69"/>
    <x v="1337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x v="60"/>
    <x v="372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x v="62"/>
    <x v="2871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x v="60"/>
    <x v="384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x v="190"/>
    <x v="287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x v="50"/>
    <x v="121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x v="50"/>
    <x v="1788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x v="81"/>
    <x v="2873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x v="356"/>
    <x v="2874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x v="77"/>
    <x v="287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x v="114"/>
    <x v="1862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x v="50"/>
    <x v="1209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x v="56"/>
    <x v="2876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x v="121"/>
    <x v="2877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x v="50"/>
    <x v="120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x v="54"/>
    <x v="2878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x v="71"/>
    <x v="2417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x v="50"/>
    <x v="144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x v="50"/>
    <x v="121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x v="50"/>
    <x v="119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x v="50"/>
    <x v="379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x v="53"/>
    <x v="18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x v="62"/>
    <x v="834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x v="50"/>
    <x v="121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x v="59"/>
    <x v="2879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x v="81"/>
    <x v="2880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x v="77"/>
    <x v="1378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x v="54"/>
    <x v="144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x v="50"/>
    <x v="2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x v="60"/>
    <x v="38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x v="55"/>
    <x v="2881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x v="53"/>
    <x v="2882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x v="50"/>
    <x v="121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x v="50"/>
    <x v="121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x v="50"/>
    <x v="120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x v="63"/>
    <x v="2883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x v="57"/>
    <x v="2884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x v="156"/>
    <x v="2885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x v="50"/>
    <x v="121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x v="374"/>
    <x v="2886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x v="81"/>
    <x v="2887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x v="50"/>
    <x v="144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x v="50"/>
    <x v="148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x v="60"/>
    <x v="384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x v="50"/>
    <x v="121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x v="71"/>
    <x v="2888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x v="50"/>
    <x v="121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x v="50"/>
    <x v="144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x v="56"/>
    <x v="498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x v="56"/>
    <x v="476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x v="50"/>
    <x v="121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x v="63"/>
    <x v="2889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x v="60"/>
    <x v="384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x v="50"/>
    <x v="120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x v="50"/>
    <x v="384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x v="50"/>
    <x v="121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x v="50"/>
    <x v="121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x v="148"/>
    <x v="97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x v="50"/>
    <x v="121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x v="50"/>
    <x v="589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x v="188"/>
    <x v="2890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x v="148"/>
    <x v="838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x v="53"/>
    <x v="798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x v="50"/>
    <x v="689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x v="56"/>
    <x v="2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x v="50"/>
    <x v="121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x v="52"/>
    <x v="840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x v="51"/>
    <x v="371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x v="60"/>
    <x v="381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x v="148"/>
    <x v="2239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x v="57"/>
    <x v="2891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x v="113"/>
    <x v="2892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x v="50"/>
    <x v="148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x v="60"/>
    <x v="2893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x v="70"/>
    <x v="2894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x v="375"/>
    <x v="289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x v="188"/>
    <x v="2896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x v="50"/>
    <x v="121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x v="216"/>
    <x v="2897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x v="60"/>
    <x v="2898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x v="57"/>
    <x v="129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x v="53"/>
    <x v="178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x v="82"/>
    <x v="2845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x v="65"/>
    <x v="638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x v="68"/>
    <x v="447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x v="131"/>
    <x v="2899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x v="52"/>
    <x v="2858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x v="188"/>
    <x v="2900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x v="54"/>
    <x v="2901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x v="151"/>
    <x v="2902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x v="53"/>
    <x v="1797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x v="50"/>
    <x v="121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x v="65"/>
    <x v="1581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x v="68"/>
    <x v="101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x v="62"/>
    <x v="2903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x v="50"/>
    <x v="366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x v="50"/>
    <x v="144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x v="131"/>
    <x v="844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x v="123"/>
    <x v="2904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x v="50"/>
    <x v="121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x v="219"/>
    <x v="2905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x v="123"/>
    <x v="2906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x v="50"/>
    <x v="119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x v="151"/>
    <x v="2882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x v="53"/>
    <x v="2117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x v="54"/>
    <x v="984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x v="50"/>
    <x v="120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x v="60"/>
    <x v="135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x v="50"/>
    <x v="453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x v="50"/>
    <x v="144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x v="52"/>
    <x v="2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x v="65"/>
    <x v="384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x v="148"/>
    <x v="290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x v="59"/>
    <x v="2908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x v="50"/>
    <x v="121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x v="60"/>
    <x v="31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x v="50"/>
    <x v="121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x v="50"/>
    <x v="120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x v="51"/>
    <x v="119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x v="60"/>
    <x v="1859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x v="114"/>
    <x v="151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x v="60"/>
    <x v="1878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x v="123"/>
    <x v="853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x v="60"/>
    <x v="372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x v="140"/>
    <x v="2909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x v="50"/>
    <x v="121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x v="60"/>
    <x v="119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x v="62"/>
    <x v="372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x v="50"/>
    <x v="121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x v="113"/>
    <x v="2747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x v="58"/>
    <x v="2722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x v="50"/>
    <x v="121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x v="63"/>
    <x v="590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x v="50"/>
    <x v="121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x v="113"/>
    <x v="585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x v="73"/>
    <x v="2910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x v="60"/>
    <x v="101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x v="121"/>
    <x v="2911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x v="153"/>
    <x v="2912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x v="57"/>
    <x v="379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x v="81"/>
    <x v="2913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x v="64"/>
    <x v="88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x v="134"/>
    <x v="2914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x v="50"/>
    <x v="689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x v="50"/>
    <x v="589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x v="50"/>
    <x v="121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x v="151"/>
    <x v="701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x v="50"/>
    <x v="120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x v="59"/>
    <x v="134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x v="53"/>
    <x v="446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x v="82"/>
    <x v="2915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x v="50"/>
    <x v="587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x v="50"/>
    <x v="120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x v="50"/>
    <x v="121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x v="151"/>
    <x v="2916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x v="66"/>
    <x v="698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x v="50"/>
    <x v="121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x v="82"/>
    <x v="2917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x v="226"/>
    <x v="2137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x v="66"/>
    <x v="9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x v="56"/>
    <x v="2918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x v="56"/>
    <x v="680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x v="56"/>
    <x v="2830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x v="50"/>
    <x v="121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x v="53"/>
    <x v="2919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x v="60"/>
    <x v="2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x v="118"/>
    <x v="2920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x v="60"/>
    <x v="2921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x v="50"/>
    <x v="384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x v="220"/>
    <x v="2922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x v="60"/>
    <x v="292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x v="122"/>
    <x v="2924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x v="123"/>
    <x v="446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x v="50"/>
    <x v="121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x v="50"/>
    <x v="453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x v="60"/>
    <x v="292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x v="117"/>
    <x v="436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x v="129"/>
    <x v="2926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x v="50"/>
    <x v="121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x v="114"/>
    <x v="2927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x v="50"/>
    <x v="121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x v="50"/>
    <x v="144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x v="50"/>
    <x v="121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x v="63"/>
    <x v="2382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x v="53"/>
    <x v="1788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x v="66"/>
    <x v="2928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x v="50"/>
    <x v="119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x v="50"/>
    <x v="119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x v="62"/>
    <x v="2929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x v="50"/>
    <x v="121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x v="57"/>
    <x v="2751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x v="62"/>
    <x v="18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x v="56"/>
    <x v="1592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x v="55"/>
    <x v="157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x v="50"/>
    <x v="135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x v="53"/>
    <x v="2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x v="121"/>
    <x v="2930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x v="56"/>
    <x v="2931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x v="57"/>
    <x v="2932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x v="50"/>
    <x v="121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x v="50"/>
    <x v="121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x v="60"/>
    <x v="73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x v="50"/>
    <x v="121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x v="50"/>
    <x v="121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x v="117"/>
    <x v="2933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x v="54"/>
    <x v="412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x v="70"/>
    <x v="2934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x v="113"/>
    <x v="2935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x v="376"/>
    <x v="2936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x v="53"/>
    <x v="2270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x v="53"/>
    <x v="585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x v="50"/>
    <x v="121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x v="129"/>
    <x v="2937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x v="56"/>
    <x v="2938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x v="50"/>
    <x v="120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x v="50"/>
    <x v="120"/>
    <x v="1"/>
    <x v="6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.3685882352941177"/>
    <n v="63.917582417582416"/>
    <x v="0"/>
    <x v="0"/>
    <d v="2015-06-21T16:10:11"/>
    <d v="2015-07-22T22:00:00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.4260827250608272"/>
    <n v="185.48101265822785"/>
    <x v="0"/>
    <x v="0"/>
    <d v="2017-01-31T09:24:43"/>
    <d v="2017-03-02T09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.05"/>
    <n v="15"/>
    <x v="0"/>
    <x v="0"/>
    <d v="2016-02-05T11:51:23"/>
    <d v="2016-02-15T11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.0389999999999999"/>
    <n v="69.266666666666666"/>
    <x v="0"/>
    <x v="0"/>
    <d v="2014-07-08T07:21:47"/>
    <d v="2014-08-07T07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.2299154545454545"/>
    <n v="190.55028169014085"/>
    <x v="0"/>
    <x v="0"/>
    <d v="2015-11-19T15:01:19"/>
    <d v="2015-12-19T15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.0977744436109027"/>
    <n v="93.40425531914893"/>
    <x v="0"/>
    <x v="0"/>
    <d v="2016-07-12T17:23:27"/>
    <d v="2016-07-29T00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.064875"/>
    <n v="146.87931034482759"/>
    <x v="0"/>
    <x v="0"/>
    <d v="2014-06-03T20:44:10"/>
    <d v="2014-06-13T20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.0122222222222221"/>
    <n v="159.82456140350877"/>
    <x v="0"/>
    <x v="0"/>
    <d v="2016-05-25T20:07:47"/>
    <d v="2016-07-04T20:07:47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.0004342857142856"/>
    <n v="291.79333333333335"/>
    <x v="0"/>
    <x v="0"/>
    <d v="2016-04-08T17:40:12"/>
    <d v="2016-04-15T16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.2599800000000001"/>
    <n v="31.499500000000001"/>
    <x v="0"/>
    <x v="0"/>
    <d v="2016-03-17T21:29:04"/>
    <d v="2016-04-16T21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.0049999999999999"/>
    <n v="158.68421052631578"/>
    <x v="0"/>
    <x v="0"/>
    <d v="2014-05-20T20:37:59"/>
    <d v="2014-06-24T20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.2050000000000001"/>
    <n v="80.333333333333329"/>
    <x v="0"/>
    <x v="0"/>
    <d v="2016-07-21T13:41:02"/>
    <d v="2016-08-21T22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.6529333333333334"/>
    <n v="59.961305925030231"/>
    <x v="0"/>
    <x v="0"/>
    <d v="2014-06-01T12:07:05"/>
    <d v="2014-07-15T22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.5997142857142856"/>
    <n v="109.78431372549019"/>
    <x v="0"/>
    <x v="0"/>
    <d v="2016-05-18T11:15:09"/>
    <d v="2016-06-23T15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.0093333333333334"/>
    <n v="147.70731707317074"/>
    <x v="0"/>
    <x v="0"/>
    <d v="2014-06-17T19:38:08"/>
    <d v="2014-07-13T08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.0660000000000001"/>
    <n v="21.755102040816325"/>
    <x v="0"/>
    <x v="0"/>
    <d v="2015-09-09T04:24:18"/>
    <d v="2015-09-27T15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.0024166666666667"/>
    <n v="171.84285714285716"/>
    <x v="0"/>
    <x v="0"/>
    <d v="2014-05-01T14:06:51"/>
    <d v="2014-06-16T00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.0066666666666666"/>
    <n v="41.944444444444443"/>
    <x v="0"/>
    <x v="0"/>
    <d v="2014-10-05T12:33:42"/>
    <d v="2014-11-04T13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.0632110000000001"/>
    <n v="93.264122807017543"/>
    <x v="0"/>
    <x v="0"/>
    <d v="2014-08-18T08:00:56"/>
    <d v="2014-09-17T08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.4529411764705882"/>
    <n v="56.136363636363633"/>
    <x v="0"/>
    <x v="0"/>
    <d v="2015-06-20T14:35:34"/>
    <d v="2015-07-20T14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.002"/>
    <n v="80.16"/>
    <x v="0"/>
    <x v="0"/>
    <d v="2015-07-15T13:11:52"/>
    <d v="2015-09-13T13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.0913513513513513"/>
    <n v="199.9009900990099"/>
    <x v="0"/>
    <x v="0"/>
    <d v="2014-08-27T10:03:09"/>
    <d v="2014-09-26T10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.1714285714285715"/>
    <n v="51.25"/>
    <x v="0"/>
    <x v="0"/>
    <d v="2014-12-16T16:52:20"/>
    <d v="2015-01-01T02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.1850000000000001"/>
    <n v="103.04347826086956"/>
    <x v="0"/>
    <x v="0"/>
    <d v="2015-04-03T13:41:41"/>
    <d v="2015-04-30T10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.0880768571428572"/>
    <n v="66.346149825783982"/>
    <x v="0"/>
    <x v="0"/>
    <d v="2015-08-13T14:41:03"/>
    <d v="2015-09-15T14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.3333333333333333"/>
    <n v="57.142857142857146"/>
    <x v="0"/>
    <x v="0"/>
    <d v="2015-11-09T19:36:01"/>
    <d v="2016-01-08T19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.552"/>
    <n v="102.10526315789474"/>
    <x v="0"/>
    <x v="0"/>
    <d v="2014-07-08T07:22:24"/>
    <d v="2014-08-17T07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.1172500000000001"/>
    <n v="148.96666666666667"/>
    <x v="0"/>
    <x v="0"/>
    <d v="2014-10-16T22:57:13"/>
    <d v="2014-11-15T23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.0035000000000001"/>
    <n v="169.6056338028169"/>
    <x v="0"/>
    <x v="0"/>
    <d v="2015-11-16T18:08:04"/>
    <d v="2015-12-16T18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.2333333333333334"/>
    <n v="31.623931623931625"/>
    <x v="0"/>
    <x v="0"/>
    <d v="2014-06-22T11:09:28"/>
    <d v="2014-07-22T11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.0129975"/>
    <n v="76.45264150943396"/>
    <x v="0"/>
    <x v="0"/>
    <d v="2014-07-22T02:01:55"/>
    <d v="2014-08-21T02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"/>
    <n v="13"/>
    <x v="0"/>
    <x v="0"/>
    <d v="2016-01-07T14:00:34"/>
    <d v="2016-01-25T14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.0024604569420035"/>
    <n v="320.44943820224717"/>
    <x v="0"/>
    <x v="0"/>
    <d v="2016-04-01T10:03:37"/>
    <d v="2016-05-12T22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.0209523809523811"/>
    <n v="83.75"/>
    <x v="0"/>
    <x v="0"/>
    <d v="2015-10-09T10:51:41"/>
    <d v="2015-11-08T11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.3046153846153845"/>
    <n v="49.882352941176471"/>
    <x v="0"/>
    <x v="0"/>
    <d v="2014-07-21T02:43:21"/>
    <d v="2014-08-05T02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.665"/>
    <n v="59.464285714285715"/>
    <x v="0"/>
    <x v="0"/>
    <d v="2015-04-04T02:00:14"/>
    <d v="2015-04-27T19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.4215"/>
    <n v="193.84090909090909"/>
    <x v="0"/>
    <x v="0"/>
    <d v="2015-03-05T02:22:05"/>
    <d v="2015-04-04T01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.8344090909090909"/>
    <n v="159.51383399209487"/>
    <x v="0"/>
    <x v="0"/>
    <d v="2015-01-28T11:37:59"/>
    <d v="2015-02-27T11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.1004"/>
    <n v="41.68181818181818"/>
    <x v="0"/>
    <x v="0"/>
    <d v="2013-04-10T20:22:24"/>
    <d v="2013-05-10T20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.3098000000000001"/>
    <n v="150.89861751152074"/>
    <x v="0"/>
    <x v="0"/>
    <d v="2014-04-24T20:07:48"/>
    <d v="2014-05-25T17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.0135000000000001"/>
    <n v="126.6875"/>
    <x v="0"/>
    <x v="0"/>
    <d v="2014-05-30T00:08:08"/>
    <d v="2014-06-18T23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"/>
    <n v="105.26315789473684"/>
    <x v="0"/>
    <x v="0"/>
    <d v="2014-09-05T08:39:14"/>
    <d v="2014-10-05T08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.4185714285714286"/>
    <n v="117.51479289940828"/>
    <x v="0"/>
    <x v="0"/>
    <d v="2014-11-28T10:20:26"/>
    <d v="2014-12-28T10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.0865999999999998"/>
    <n v="117.36121673003802"/>
    <x v="0"/>
    <x v="0"/>
    <d v="2014-06-12T13:58:06"/>
    <d v="2014-07-12T19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"/>
    <n v="133.33333333333334"/>
    <x v="0"/>
    <x v="0"/>
    <d v="2014-08-22T21:22:17"/>
    <d v="2014-10-06T21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.2"/>
    <n v="98.360655737704917"/>
    <x v="0"/>
    <x v="0"/>
    <d v="2016-03-28T09:58:27"/>
    <d v="2016-04-27T09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.0416666666666667"/>
    <n v="194.44444444444446"/>
    <x v="0"/>
    <x v="0"/>
    <d v="2015-11-15T18:09:34"/>
    <d v="2015-12-15T18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.0761100000000001"/>
    <n v="76.865000000000009"/>
    <x v="0"/>
    <x v="0"/>
    <d v="2014-10-20T14:40:07"/>
    <d v="2014-12-19T15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.0794999999999999"/>
    <n v="56.815789473684212"/>
    <x v="0"/>
    <x v="0"/>
    <d v="2015-01-29T07:24:20"/>
    <d v="2015-03-01T07:00:00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"/>
    <n v="137.93103448275863"/>
    <x v="0"/>
    <x v="0"/>
    <d v="2015-09-23T23:14:05"/>
    <d v="2015-10-23T23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"/>
    <n v="27.272727272727273"/>
    <x v="0"/>
    <x v="0"/>
    <d v="2014-12-22T13:04:18"/>
    <d v="2015-01-30T12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.2801818181818181"/>
    <n v="118.33613445378151"/>
    <x v="0"/>
    <x v="0"/>
    <d v="2015-07-11T17:17:17"/>
    <d v="2015-08-10T17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.1620999999999999"/>
    <n v="223.48076923076923"/>
    <x v="0"/>
    <x v="0"/>
    <d v="2014-06-17T11:50:46"/>
    <d v="2014-07-17T11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.0963333333333334"/>
    <n v="28.111111111111111"/>
    <x v="0"/>
    <x v="0"/>
    <d v="2014-03-21T08:10:45"/>
    <d v="2014-04-04T17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.01"/>
    <n v="194.23076923076923"/>
    <x v="0"/>
    <x v="0"/>
    <d v="2015-11-25T12:07:01"/>
    <d v="2015-12-25T12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.2895348837209302"/>
    <n v="128.95348837209303"/>
    <x v="0"/>
    <x v="0"/>
    <d v="2016-05-06T18:15:16"/>
    <d v="2016-05-27T18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.0726249999999999"/>
    <n v="49.316091954022987"/>
    <x v="0"/>
    <x v="0"/>
    <d v="2015-05-25T08:10:24"/>
    <d v="2015-06-08T11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.0189999999999999"/>
    <n v="221.52173913043478"/>
    <x v="0"/>
    <x v="0"/>
    <d v="2015-03-26T14:59:22"/>
    <d v="2015-04-25T14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.0290999999999999"/>
    <n v="137.21333333333334"/>
    <x v="0"/>
    <x v="0"/>
    <d v="2014-10-20T12:52:52"/>
    <d v="2014-11-19T13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.0012570000000001"/>
    <n v="606.82242424242418"/>
    <x v="0"/>
    <x v="0"/>
    <d v="2015-08-14T00:39:36"/>
    <d v="2015-09-14T16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.0329622222222221"/>
    <n v="43.040092592592593"/>
    <x v="0"/>
    <x v="1"/>
    <d v="2014-03-03T16:38:37"/>
    <d v="2014-03-22T19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.4830000000000001"/>
    <n v="322.39130434782606"/>
    <x v="0"/>
    <x v="1"/>
    <d v="2013-05-15T14:32:37"/>
    <d v="2013-06-06T14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.5473333333333332"/>
    <n v="96.708333333333329"/>
    <x v="0"/>
    <x v="1"/>
    <d v="2013-02-06T14:11:18"/>
    <d v="2013-03-03T14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.1351849999999999"/>
    <n v="35.474531249999998"/>
    <x v="0"/>
    <x v="1"/>
    <d v="2013-12-04T16:53:33"/>
    <d v="2013-12-27T23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.7333333333333334"/>
    <n v="86.666666666666671"/>
    <x v="0"/>
    <x v="1"/>
    <d v="2013-06-07T19:26:21"/>
    <d v="2013-07-07T19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.0752857142857142"/>
    <n v="132.05263157894737"/>
    <x v="0"/>
    <x v="1"/>
    <d v="2014-07-15T14:42:34"/>
    <d v="2014-08-11T00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.1859999999999999"/>
    <n v="91.230769230769226"/>
    <x v="0"/>
    <x v="1"/>
    <d v="2016-06-18T15:23:40"/>
    <d v="2016-07-18T15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.1625000000000001"/>
    <n v="116.25"/>
    <x v="0"/>
    <x v="1"/>
    <d v="2012-06-15T09:00:04"/>
    <d v="2012-07-15T09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.2716666666666667"/>
    <n v="21.194444444444443"/>
    <x v="0"/>
    <x v="1"/>
    <d v="2014-01-24T08:39:51"/>
    <d v="2014-02-23T08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.109423"/>
    <n v="62.327134831460668"/>
    <x v="0"/>
    <x v="1"/>
    <d v="2011-08-30T23:30:25"/>
    <d v="2011-10-02T01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.272"/>
    <n v="37.411764705882355"/>
    <x v="0"/>
    <x v="1"/>
    <d v="2011-07-06T16:30:45"/>
    <d v="2011-09-04T16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.2394444444444443"/>
    <n v="69.71875"/>
    <x v="0"/>
    <x v="1"/>
    <d v="2012-03-29T01:30:57"/>
    <d v="2012-05-28T01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.084090909090909"/>
    <n v="58.170731707317074"/>
    <x v="0"/>
    <x v="1"/>
    <d v="2012-10-25T19:14:41"/>
    <d v="2012-11-14T19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"/>
    <n v="50"/>
    <x v="0"/>
    <x v="1"/>
    <d v="2011-02-13T13:09:44"/>
    <d v="2011-05-02T22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.1293199999999999"/>
    <n v="19.471034482758618"/>
    <x v="0"/>
    <x v="1"/>
    <d v="2015-12-22T06:41:35"/>
    <d v="2016-01-21T06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.1542857142857144"/>
    <n v="85.957446808510639"/>
    <x v="0"/>
    <x v="1"/>
    <d v="2013-03-24T00:01:12"/>
    <d v="2013-04-23T00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.5333333333333334"/>
    <n v="30.666666666666668"/>
    <x v="0"/>
    <x v="1"/>
    <d v="2011-10-28T11:35:58"/>
    <d v="2011-12-27T12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.9249999999999998"/>
    <n v="60.384615384615387"/>
    <x v="0"/>
    <x v="1"/>
    <d v="2012-03-28T22:28:37"/>
    <d v="2012-05-20T21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.02"/>
    <n v="38.6"/>
    <x v="0"/>
    <x v="1"/>
    <d v="2016-08-22T12:32:01"/>
    <d v="2016-09-01T12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.27"/>
    <n v="40.268292682926827"/>
    <x v="0"/>
    <x v="1"/>
    <d v="2014-03-26T13:38:13"/>
    <d v="2014-04-25T13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.0725"/>
    <n v="273.82978723404256"/>
    <x v="0"/>
    <x v="1"/>
    <d v="2013-11-04T21:00:56"/>
    <d v="2013-12-09T21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.98"/>
    <n v="53.035714285714285"/>
    <x v="0"/>
    <x v="1"/>
    <d v="2012-07-09T22:48:47"/>
    <d v="2012-07-13T22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.0001249999999999"/>
    <n v="40.005000000000003"/>
    <x v="0"/>
    <x v="1"/>
    <d v="2011-09-09T14:41:01"/>
    <d v="2011-10-09T14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.0249999999999999"/>
    <n v="15.76923076923077"/>
    <x v="0"/>
    <x v="1"/>
    <d v="2015-02-07T09:46:29"/>
    <d v="2015-02-22T06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"/>
    <n v="71.428571428571431"/>
    <x v="0"/>
    <x v="1"/>
    <d v="2011-04-15T13:11:26"/>
    <d v="2011-05-15T13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.2549999999999999"/>
    <n v="71.714285714285708"/>
    <x v="0"/>
    <x v="1"/>
    <d v="2011-08-23T22:00:37"/>
    <d v="2011-09-22T22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.0646666666666667"/>
    <n v="375.76470588235293"/>
    <x v="0"/>
    <x v="1"/>
    <d v="2015-10-14T08:20:45"/>
    <d v="2015-12-27T09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.046"/>
    <n v="104.6"/>
    <x v="0"/>
    <x v="1"/>
    <d v="2010-05-24T07:56:43"/>
    <d v="2010-06-02T20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.0285714285714285"/>
    <n v="60"/>
    <x v="0"/>
    <x v="1"/>
    <d v="2014-05-27T10:48:51"/>
    <d v="2014-06-22T10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.1506666666666667"/>
    <n v="123.28571428571429"/>
    <x v="0"/>
    <x v="1"/>
    <d v="2013-05-08T13:03:12"/>
    <d v="2013-06-02T13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.004"/>
    <n v="31.375"/>
    <x v="0"/>
    <x v="1"/>
    <d v="2011-06-12T02:08:19"/>
    <d v="2011-07-12T02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.2"/>
    <n v="78.260869565217391"/>
    <x v="0"/>
    <x v="1"/>
    <d v="2011-03-17T04:39:24"/>
    <d v="2011-05-17T04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.052"/>
    <n v="122.32558139534883"/>
    <x v="0"/>
    <x v="1"/>
    <d v="2016-12-16T23:46:23"/>
    <d v="2017-02-01T03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.1060000000000001"/>
    <n v="73.733333333333334"/>
    <x v="0"/>
    <x v="1"/>
    <d v="2012-06-05T15:35:37"/>
    <d v="2012-07-03T16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.04"/>
    <n v="21.666666666666668"/>
    <x v="0"/>
    <x v="1"/>
    <d v="2014-03-18T12:13:42"/>
    <d v="2014-04-07T12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.3142857142857143"/>
    <n v="21.904761904761905"/>
    <x v="0"/>
    <x v="1"/>
    <d v="2012-01-26T19:07:21"/>
    <d v="2012-02-25T19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.1466666666666667"/>
    <n v="50.588235294117645"/>
    <x v="0"/>
    <x v="1"/>
    <d v="2010-05-26T10:54:01"/>
    <d v="2010-07-31T22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.0625"/>
    <n v="53.125"/>
    <x v="0"/>
    <x v="1"/>
    <d v="2011-06-11T22:14:42"/>
    <d v="2011-07-11T22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.0625"/>
    <n v="56.666666666666664"/>
    <x v="0"/>
    <x v="1"/>
    <d v="2012-11-01T14:04:34"/>
    <d v="2012-12-07T18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.0601933333333333"/>
    <n v="40.776666666666664"/>
    <x v="0"/>
    <x v="1"/>
    <d v="2013-12-23T16:39:59"/>
    <d v="2014-01-22T16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"/>
    <n v="192.30769230769232"/>
    <x v="0"/>
    <x v="1"/>
    <d v="2012-10-15T13:04:46"/>
    <d v="2012-11-04T14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"/>
    <n v="100"/>
    <x v="0"/>
    <x v="1"/>
    <d v="2012-12-31T13:38:30"/>
    <d v="2013-01-24T13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.2775000000000001"/>
    <n v="117.92307692307692"/>
    <x v="0"/>
    <x v="1"/>
    <d v="2010-11-22T22:08:53"/>
    <d v="2010-12-22T22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.0515384615384615"/>
    <n v="27.897959183673468"/>
    <x v="0"/>
    <x v="1"/>
    <d v="2014-02-12T14:20:30"/>
    <d v="2014-03-07T14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.2"/>
    <n v="60"/>
    <x v="0"/>
    <x v="1"/>
    <d v="2011-03-10T11:41:06"/>
    <d v="2011-04-02T20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.074090909090909"/>
    <n v="39.383333333333333"/>
    <x v="0"/>
    <x v="1"/>
    <d v="2016-04-25T12:23:40"/>
    <d v="2016-05-13T19:00:00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.0049999999999999"/>
    <n v="186.11111111111111"/>
    <x v="0"/>
    <x v="1"/>
    <d v="2012-03-19T13:38:21"/>
    <d v="2012-04-02T13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.0246666666666666"/>
    <n v="111.37681159420291"/>
    <x v="0"/>
    <x v="1"/>
    <d v="2011-04-02T18:34:47"/>
    <d v="2011-04-24T18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.4666666666666668"/>
    <n v="78.723404255319153"/>
    <x v="0"/>
    <x v="1"/>
    <d v="2013-04-01T09:42:50"/>
    <d v="2013-05-31T09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.1949999999999998"/>
    <n v="46.702127659574465"/>
    <x v="0"/>
    <x v="1"/>
    <d v="2011-01-26T19:37:10"/>
    <d v="2011-02-25T19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.3076923076923077"/>
    <n v="65.384615384615387"/>
    <x v="0"/>
    <x v="1"/>
    <d v="2013-10-10T17:47:33"/>
    <d v="2013-11-14T00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.5457142857142858"/>
    <n v="102.0754716981132"/>
    <x v="0"/>
    <x v="1"/>
    <d v="2015-05-01T02:59:47"/>
    <d v="2015-05-31T02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.04"/>
    <n v="64.197530864197532"/>
    <x v="0"/>
    <x v="1"/>
    <d v="2014-03-19T20:01:58"/>
    <d v="2014-04-12T21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.41"/>
    <n v="90.384615384615387"/>
    <x v="0"/>
    <x v="1"/>
    <d v="2011-07-29T13:12:08"/>
    <d v="2011-08-06T10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.0333333333333334"/>
    <n v="88.571428571428569"/>
    <x v="0"/>
    <x v="1"/>
    <d v="2011-11-14T01:34:48"/>
    <d v="2012-01-13T01:34:48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.4044444444444444"/>
    <n v="28.727272727272727"/>
    <x v="0"/>
    <x v="1"/>
    <d v="2012-01-10T12:44:04"/>
    <d v="2012-02-04T12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.1365714285714286"/>
    <n v="69.78947368421052"/>
    <x v="0"/>
    <x v="1"/>
    <d v="2011-02-21T06:55:55"/>
    <d v="2011-04-08T05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.0049377777777779"/>
    <n v="167.48962962962963"/>
    <x v="0"/>
    <x v="1"/>
    <d v="2010-03-11T15:02:24"/>
    <d v="2010-06-09T14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.1303159999999999"/>
    <n v="144.91230769230768"/>
    <x v="0"/>
    <x v="1"/>
    <d v="2011-06-28T20:17:16"/>
    <d v="2011-07-28T20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.0455692307692308"/>
    <n v="91.840540540540545"/>
    <x v="0"/>
    <x v="1"/>
    <d v="2011-07-14T20:39:46"/>
    <d v="2011-08-13T18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4"/>
    <n v="10"/>
    <x v="0"/>
    <x v="2"/>
    <d v="2016-09-02T20:11:47"/>
    <d v="2016-10-02T20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2E-4"/>
    <n v="1"/>
    <x v="0"/>
    <x v="2"/>
    <d v="2015-04-02T11:55:10"/>
    <d v="2015-04-18T05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  <d v="2016-08-11T05:21:47"/>
    <d v="2016-10-10T05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2.7454545454545453E-3"/>
    <n v="25.166666666666668"/>
    <x v="0"/>
    <x v="2"/>
    <d v="2014-09-22T13:46:04"/>
    <d v="2014-10-28T17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  <d v="2015-04-20T17:17:22"/>
    <d v="2015-05-15T17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0.14000000000000001"/>
    <n v="11.666666666666666"/>
    <x v="0"/>
    <x v="2"/>
    <d v="2016-12-05T18:51:20"/>
    <d v="2017-02-03T18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0000000000002E-2"/>
    <n v="106.69230769230769"/>
    <x v="0"/>
    <x v="2"/>
    <d v="2015-05-11T09:08:57"/>
    <d v="2015-06-10T21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E-2"/>
    <n v="47.5"/>
    <x v="0"/>
    <x v="2"/>
    <d v="2015-03-04T09:59:01"/>
    <d v="2015-04-03T08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69999999999999E-2"/>
    <n v="311.16666666666669"/>
    <x v="0"/>
    <x v="2"/>
    <d v="2016-09-15T00:28:13"/>
    <d v="2016-10-20T00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  <d v="2014-08-31T17:29:43"/>
    <d v="2014-10-30T17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  <d v="2014-05-19T16:58:12"/>
    <d v="2014-06-16T15:16:00"/>
  </r>
  <r>
    <n v="131"/>
    <x v="131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  <d v="2016-06-20T15:06:01"/>
    <d v="2016-07-05T19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5E-2"/>
    <n v="94.506172839506178"/>
    <x v="0"/>
    <x v="2"/>
    <d v="2014-09-23T14:30:07"/>
    <d v="2014-11-07T15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  <d v="2016-05-01T14:23:04"/>
    <d v="2016-05-31T12:31:00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  <d v="2015-08-05T16:50:18"/>
    <d v="2015-09-04T12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0.13433333333333333"/>
    <n v="80.599999999999994"/>
    <x v="0"/>
    <x v="2"/>
    <d v="2014-05-29T04:09:57"/>
    <d v="2014-07-01T14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  <d v="2015-04-02T04:50:34"/>
    <d v="2015-05-16T05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  <d v="2015-08-23T08:46:33"/>
    <d v="2015-10-12T08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5E-2"/>
    <n v="81.241379310344826"/>
    <x v="0"/>
    <x v="2"/>
    <d v="2015-07-01T01:10:41"/>
    <d v="2015-07-31T23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"/>
    <n v="500"/>
    <x v="0"/>
    <x v="2"/>
    <d v="2015-07-02T17:06:12"/>
    <d v="2015-07-12T17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  <d v="2015-02-17T23:45:32"/>
    <d v="2015-03-19T22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0.10775"/>
    <n v="46.178571428571431"/>
    <x v="0"/>
    <x v="2"/>
    <d v="2015-04-15T22:40:23"/>
    <d v="2015-05-30T22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3.3333333333333335E-3"/>
    <n v="10"/>
    <x v="0"/>
    <x v="2"/>
    <d v="2014-10-26T16:26:18"/>
    <d v="2014-11-16T17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  <d v="2016-07-07T20:32:22"/>
    <d v="2016-09-03T00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0.27600000000000002"/>
    <n v="55.945945945945944"/>
    <x v="0"/>
    <x v="2"/>
    <d v="2015-02-12T13:17:52"/>
    <d v="2015-04-13T12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5E-2"/>
    <n v="37.555555555555557"/>
    <x v="0"/>
    <x v="2"/>
    <d v="2015-07-15T08:00:52"/>
    <d v="2015-08-11T08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5.7499999999999999E-3"/>
    <n v="38.333333333333336"/>
    <x v="0"/>
    <x v="2"/>
    <d v="2016-11-18T19:23:18"/>
    <d v="2017-01-17T19:23:18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  <d v="2014-11-26T13:25:40"/>
    <d v="2015-01-08T13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8.0000000000000004E-4"/>
    <n v="20"/>
    <x v="0"/>
    <x v="2"/>
    <d v="2016-01-28T01:45:36"/>
    <d v="2016-02-27T01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9.1999999999999998E-3"/>
    <n v="15.333333333333334"/>
    <x v="0"/>
    <x v="2"/>
    <d v="2014-11-24T23:07:50"/>
    <d v="2014-12-25T03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0.23163076923076922"/>
    <n v="449.43283582089555"/>
    <x v="0"/>
    <x v="2"/>
    <d v="2015-03-26T22:53:02"/>
    <d v="2015-05-25T22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5E-4"/>
    <n v="28"/>
    <x v="0"/>
    <x v="2"/>
    <d v="2015-04-19T08:13:11"/>
    <d v="2015-06-18T08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3E-5"/>
    <n v="15"/>
    <x v="0"/>
    <x v="2"/>
    <d v="2014-08-23T20:51:40"/>
    <d v="2014-09-22T20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7.1799999999999998E-3"/>
    <n v="35.9"/>
    <x v="0"/>
    <x v="2"/>
    <d v="2014-10-21T09:04:04"/>
    <d v="2014-12-02T10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68E-2"/>
    <n v="13.333333333333334"/>
    <x v="0"/>
    <x v="2"/>
    <d v="2015-04-21T08:08:15"/>
    <d v="2015-06-03T08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2E-5"/>
    <n v="20.25"/>
    <x v="0"/>
    <x v="2"/>
    <d v="2015-06-13T08:25:35"/>
    <d v="2015-07-23T08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7E-2"/>
    <n v="119"/>
    <x v="0"/>
    <x v="2"/>
    <d v="2014-06-03T21:59:56"/>
    <d v="2014-08-02T21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2.671118530884808E-3"/>
    <n v="4"/>
    <x v="0"/>
    <x v="2"/>
    <d v="2016-01-27T16:52:52"/>
    <d v="2016-02-26T16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  <d v="2014-09-21T20:50:28"/>
    <d v="2014-10-21T20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.0000000000000002E-5"/>
    <n v="10"/>
    <x v="0"/>
    <x v="2"/>
    <d v="2016-05-24T05:25:45"/>
    <d v="2016-07-03T05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  <d v="2015-06-16T16:54:51"/>
    <d v="2015-08-15T16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1E-4"/>
    <n v="5"/>
    <x v="0"/>
    <x v="3"/>
    <d v="2014-06-02T11:29:55"/>
    <d v="2014-07-02T11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0.15535714285714286"/>
    <n v="43.5"/>
    <x v="0"/>
    <x v="3"/>
    <d v="2014-07-14T22:02:36"/>
    <d v="2014-08-16T18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  <d v="2015-08-27T18:04:14"/>
    <d v="2015-09-30T19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5.3333333333333332E-3"/>
    <n v="91.428571428571431"/>
    <x v="0"/>
    <x v="3"/>
    <d v="2014-07-21T13:18:21"/>
    <d v="2014-09-19T13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  <d v="2015-12-13T10:48:44"/>
    <d v="2016-01-12T10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0.6"/>
    <n v="3000"/>
    <x v="0"/>
    <x v="3"/>
    <d v="2016-12-16T20:49:22"/>
    <d v="2017-01-15T20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1E-4"/>
    <n v="5.5"/>
    <x v="0"/>
    <x v="3"/>
    <d v="2015-06-05T17:15:35"/>
    <d v="2015-08-04T17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000000000001E-2"/>
    <n v="108.33333333333333"/>
    <x v="0"/>
    <x v="3"/>
    <d v="2015-02-17T15:02:50"/>
    <d v="2015-03-19T14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0.224"/>
    <n v="56"/>
    <x v="0"/>
    <x v="3"/>
    <d v="2014-09-18T07:07:39"/>
    <d v="2014-10-18T07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00000000000001E-2"/>
    <n v="32.5"/>
    <x v="0"/>
    <x v="3"/>
    <d v="2015-07-31T18:28:03"/>
    <d v="2015-08-30T00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.0000000000000002E-5"/>
    <n v="1"/>
    <x v="0"/>
    <x v="3"/>
    <d v="2016-06-12T23:20:14"/>
    <d v="2016-08-11T23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  <d v="2015-02-12T04:28:43"/>
    <d v="2015-03-19T03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  <d v="2015-01-29T08:45:08"/>
    <d v="2015-02-28T08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  <d v="2015-03-09T13:12:56"/>
    <d v="2015-05-08T13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5E-2"/>
    <n v="49.884615384615387"/>
    <x v="0"/>
    <x v="3"/>
    <d v="2014-08-04T13:40:11"/>
    <d v="2014-08-29T13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  <d v="2015-07-06T14:46:39"/>
    <d v="2015-08-05T14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0.4"/>
    <n v="25.714285714285715"/>
    <x v="0"/>
    <x v="3"/>
    <d v="2015-03-06T20:08:46"/>
    <d v="2015-03-23T19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  <d v="2015-10-27T17:55:45"/>
    <d v="2015-11-26T18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0.2"/>
    <n v="100"/>
    <x v="0"/>
    <x v="3"/>
    <d v="2016-02-02T20:55:55"/>
    <d v="2016-03-03T20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0.33416666666666667"/>
    <n v="30.846153846153847"/>
    <x v="0"/>
    <x v="3"/>
    <d v="2015-03-04T18:47:23"/>
    <d v="2015-04-13T14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0.21092608822670172"/>
    <n v="180.5"/>
    <x v="0"/>
    <x v="3"/>
    <d v="2015-05-23T12:48:15"/>
    <d v="2015-06-22T12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  <d v="2016-12-07T19:17:12"/>
    <d v="2017-01-06T19:17:12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n v="0.35855999999999999"/>
    <n v="373.5"/>
    <x v="0"/>
    <x v="3"/>
    <d v="2014-10-27T14:26:50"/>
    <d v="2014-11-26T15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2E-2"/>
    <n v="25.5"/>
    <x v="0"/>
    <x v="3"/>
    <d v="2014-07-05T13:59:22"/>
    <d v="2014-08-31T22:59:00"/>
  </r>
  <r>
    <n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n v="5.5E-2"/>
    <n v="220"/>
    <x v="0"/>
    <x v="3"/>
    <d v="2016-07-19T16:52:19"/>
    <d v="2016-08-18T16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  <d v="2017-02-01T14:30:34"/>
    <d v="2017-03-03T15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0.16"/>
    <n v="160"/>
    <x v="0"/>
    <x v="3"/>
    <d v="2015-06-27T00:37:37"/>
    <d v="2015-07-21T01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  <d v="2014-08-05T23:23:35"/>
    <d v="2014-09-04T23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7E-4"/>
    <n v="69"/>
    <x v="0"/>
    <x v="3"/>
    <d v="2016-07-05T11:34:37"/>
    <d v="2016-09-03T11:34:37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n v="4.1666666666666666E-3"/>
    <n v="50"/>
    <x v="0"/>
    <x v="3"/>
    <d v="2016-06-06T10:37:26"/>
    <d v="2016-06-16T10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0.05"/>
    <n v="83.333333333333329"/>
    <x v="0"/>
    <x v="3"/>
    <d v="2015-08-23T05:35:38"/>
    <d v="2015-10-02T05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7E-5"/>
    <n v="5.666666666666667"/>
    <x v="0"/>
    <x v="3"/>
    <d v="2014-09-17T14:00:32"/>
    <d v="2014-10-17T14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  <d v="2014-09-29T17:26:06"/>
    <d v="2014-11-28T18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1.1999999999999999E-3"/>
    <n v="1"/>
    <x v="0"/>
    <x v="3"/>
    <d v="2016-01-06T18:55:31"/>
    <d v="2016-03-06T18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  <d v="2015-05-11T11:05:32"/>
    <d v="2015-07-10T11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0.41857142857142859"/>
    <n v="77.10526315789474"/>
    <x v="0"/>
    <x v="3"/>
    <d v="2015-09-12T08:01:38"/>
    <d v="2015-10-10T16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0.1048"/>
    <n v="32.75"/>
    <x v="0"/>
    <x v="3"/>
    <d v="2017-01-06T15:21:40"/>
    <d v="2017-02-17T16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6E-2"/>
    <n v="46.5"/>
    <x v="0"/>
    <x v="3"/>
    <d v="2014-09-05T04:12:02"/>
    <d v="2014-10-05T04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  <d v="2016-08-01T21:58:22"/>
    <d v="2016-08-31T21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0.26192500000000002"/>
    <n v="87.308333333333337"/>
    <x v="0"/>
    <x v="3"/>
    <d v="2014-08-15T21:00:03"/>
    <d v="2014-09-14T21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0.58461538461538465"/>
    <n v="54.285714285714285"/>
    <x v="0"/>
    <x v="3"/>
    <d v="2015-01-19T14:38:49"/>
    <d v="2015-02-08T14:38:49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  <d v="2015-09-08T17:16:04"/>
    <d v="2015-10-08T15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0.2984"/>
    <n v="93.25"/>
    <x v="0"/>
    <x v="3"/>
    <d v="2014-11-30T15:21:04"/>
    <d v="2015-01-29T15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0.50721666666666665"/>
    <n v="117.68368136117556"/>
    <x v="0"/>
    <x v="3"/>
    <d v="2016-07-05T09:00:03"/>
    <d v="2016-08-04T09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0.16250000000000001"/>
    <n v="76.470588235294116"/>
    <x v="0"/>
    <x v="3"/>
    <d v="2015-09-01T10:10:22"/>
    <d v="2015-10-06T10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  <d v="2016-07-15T19:06:23"/>
    <d v="2016-08-05T19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0.15214285714285714"/>
    <n v="163.84615384615384"/>
    <x v="0"/>
    <x v="3"/>
    <d v="2014-12-04T23:43:58"/>
    <d v="2015-01-03T23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  <d v="2014-11-16T03:52:47"/>
    <d v="2014-12-16T03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  <d v="2015-06-10T17:08:55"/>
    <d v="2015-07-10T17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0.2525"/>
    <n v="91.818181818181813"/>
    <x v="0"/>
    <x v="3"/>
    <d v="2015-09-01T20:33:12"/>
    <d v="2015-10-01T00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0.44600000000000001"/>
    <n v="185.83333333333334"/>
    <x v="0"/>
    <x v="3"/>
    <d v="2015-08-19T22:50:17"/>
    <d v="2015-09-18T22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3E-4"/>
    <n v="1"/>
    <x v="0"/>
    <x v="3"/>
    <d v="2016-02-16T16:08:40"/>
    <d v="2016-04-16T15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4.0000000000000002E-4"/>
    <n v="20"/>
    <x v="0"/>
    <x v="3"/>
    <d v="2015-07-17T09:15:47"/>
    <d v="2015-08-16T09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7E-5"/>
    <n v="1"/>
    <x v="0"/>
    <x v="3"/>
    <d v="2015-01-05T10:22:29"/>
    <d v="2015-03-06T10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2.2727272727272726E-3"/>
    <n v="10"/>
    <x v="0"/>
    <x v="3"/>
    <d v="2016-01-06T00:31:22"/>
    <d v="2016-02-17T18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0.55698440000000005"/>
    <n v="331.53833333333336"/>
    <x v="0"/>
    <x v="3"/>
    <d v="2015-03-03T18:00:37"/>
    <d v="2015-04-22T17:00:37"/>
  </r>
  <r>
    <n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n v="0.11942999999999999"/>
    <n v="314.28947368421052"/>
    <x v="0"/>
    <x v="3"/>
    <d v="2014-11-27T10:22:29"/>
    <d v="2014-12-28T10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0.02"/>
    <n v="100"/>
    <x v="0"/>
    <x v="3"/>
    <d v="2015-03-16T10:04:49"/>
    <d v="2015-05-15T10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0.17630000000000001"/>
    <n v="115.98684210526316"/>
    <x v="0"/>
    <x v="3"/>
    <d v="2016-02-29T02:50:25"/>
    <d v="2016-04-01T01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7.1999999999999998E-3"/>
    <n v="120"/>
    <x v="0"/>
    <x v="3"/>
    <d v="2015-07-10T10:27:10"/>
    <d v="2015-08-20T15:06:00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  <d v="2015-01-27T15:06:04"/>
    <d v="2015-03-28T14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0.13"/>
    <n v="65"/>
    <x v="0"/>
    <x v="3"/>
    <d v="2015-01-27T13:28:38"/>
    <d v="2015-03-26T21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  <d v="2016-04-21T20:09:10"/>
    <d v="2016-05-21T20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  <d v="2015-05-11T00:38:46"/>
    <d v="2015-07-10T00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  <d v="2016-03-09T18:04:14"/>
    <d v="2016-04-08T17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8.6206896551724137E-3"/>
    <n v="125"/>
    <x v="0"/>
    <x v="3"/>
    <d v="2015-04-12T10:59:04"/>
    <d v="2015-05-31T04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  <d v="2015-06-09T16:27:21"/>
    <d v="2015-07-09T16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  <d v="2015-04-02T11:28:25"/>
    <d v="2015-06-01T11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  <d v="2016-01-14T17:24:57"/>
    <d v="2016-02-13T17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4.0000000000000001E-3"/>
    <n v="30"/>
    <x v="0"/>
    <x v="3"/>
    <d v="2015-05-05T13:39:11"/>
    <d v="2015-06-04T13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  <d v="2015-12-03T18:00:51"/>
    <d v="2016-01-02T18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E-2"/>
    <n v="15.714285714285714"/>
    <x v="0"/>
    <x v="3"/>
    <d v="2015-01-28T14:49:06"/>
    <d v="2015-02-27T14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  <d v="2016-08-30T16:52:52"/>
    <d v="2016-09-29T16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0.40100000000000002"/>
    <n v="80.2"/>
    <x v="0"/>
    <x v="3"/>
    <d v="2015-05-11T19:50:59"/>
    <d v="2015-06-20T19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  <d v="2015-06-09T16:48:17"/>
    <d v="2015-07-09T16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  <d v="2015-11-12T21:01:39"/>
    <d v="2016-01-04T19:00:00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3.3333333333333335E-3"/>
    <n v="50"/>
    <x v="0"/>
    <x v="3"/>
    <d v="2016-01-08T08:51:09"/>
    <d v="2016-03-08T08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  <d v="2016-12-09T18:06:00"/>
    <d v="2016-12-30T04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0.25"/>
    <n v="50"/>
    <x v="0"/>
    <x v="3"/>
    <d v="2015-10-19T21:38:50"/>
    <d v="2015-11-08T07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.0763413333333334"/>
    <n v="117.84759124087591"/>
    <x v="0"/>
    <x v="4"/>
    <d v="2013-03-21T12:00:11"/>
    <d v="2013-05-05T12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.1263736263736264"/>
    <n v="109.04255319148936"/>
    <x v="0"/>
    <x v="4"/>
    <d v="2014-11-06T11:45:04"/>
    <d v="2014-12-21T11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.1346153846153846"/>
    <n v="73.019801980198025"/>
    <x v="0"/>
    <x v="4"/>
    <d v="2011-11-15T06:49:50"/>
    <d v="2011-12-20T06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.0259199999999999"/>
    <n v="78.195121951219505"/>
    <x v="0"/>
    <x v="4"/>
    <d v="2014-01-22T20:08:24"/>
    <d v="2014-02-21T20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.1375714285714287"/>
    <n v="47.398809523809526"/>
    <x v="0"/>
    <x v="4"/>
    <d v="2010-02-04T02:45:59"/>
    <d v="2010-03-16T02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.0371999999999999"/>
    <n v="54.020833333333336"/>
    <x v="0"/>
    <x v="4"/>
    <d v="2012-07-16T20:16:25"/>
    <d v="2012-08-15T20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.0546000000000002"/>
    <n v="68.488789237668158"/>
    <x v="0"/>
    <x v="4"/>
    <d v="2010-10-29T03:43:25"/>
    <d v="2010-12-18T04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.341"/>
    <n v="108.14516129032258"/>
    <x v="0"/>
    <x v="4"/>
    <d v="2010-09-09T09:30:14"/>
    <d v="2010-10-15T22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.0133294117647058"/>
    <n v="589.95205479452056"/>
    <x v="0"/>
    <x v="4"/>
    <d v="2011-11-23T13:35:09"/>
    <d v="2012-01-07T13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.1292"/>
    <n v="48.051063829787232"/>
    <x v="0"/>
    <x v="4"/>
    <d v="2010-06-03T17:10:20"/>
    <d v="2010-08-22T12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.0558333333333334"/>
    <n v="72.482837528604122"/>
    <x v="0"/>
    <x v="4"/>
    <d v="2013-05-07T08:34:51"/>
    <d v="2013-06-06T08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.2557142857142858"/>
    <n v="57.077922077922075"/>
    <x v="0"/>
    <x v="4"/>
    <d v="2012-04-14T13:54:06"/>
    <d v="2012-05-16T14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.8455999999999999"/>
    <n v="85.444444444444443"/>
    <x v="0"/>
    <x v="4"/>
    <d v="2010-03-29T10:54:18"/>
    <d v="2010-05-31T22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.0073333333333334"/>
    <n v="215.85714285714286"/>
    <x v="0"/>
    <x v="4"/>
    <d v="2012-01-16T10:37:15"/>
    <d v="2012-02-15T10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.1694724999999999"/>
    <n v="89.38643312101911"/>
    <x v="0"/>
    <x v="4"/>
    <d v="2015-09-16T17:51:50"/>
    <d v="2015-10-16T21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.0673325"/>
    <n v="45.418404255319146"/>
    <x v="0"/>
    <x v="4"/>
    <d v="2011-02-14T07:38:02"/>
    <d v="2011-03-16T06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.391"/>
    <n v="65.756363636363631"/>
    <x v="0"/>
    <x v="4"/>
    <d v="2013-02-14T13:27:47"/>
    <d v="2013-03-16T13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.0672648571428571"/>
    <n v="66.70405357142856"/>
    <x v="0"/>
    <x v="4"/>
    <d v="2016-04-19T10:02:42"/>
    <d v="2016-05-19T10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.9114"/>
    <n v="83.345930232558146"/>
    <x v="0"/>
    <x v="4"/>
    <d v="2011-05-18T20:14:26"/>
    <d v="2011-06-17T20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.3193789333333332"/>
    <n v="105.04609341825902"/>
    <x v="0"/>
    <x v="4"/>
    <d v="2015-03-09T12:42:49"/>
    <d v="2015-04-08T12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.0640000000000001"/>
    <n v="120.90909090909091"/>
    <x v="0"/>
    <x v="4"/>
    <d v="2010-06-01T13:07:59"/>
    <d v="2010-07-17T04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.0740000000000001"/>
    <n v="97.63636363636364"/>
    <x v="0"/>
    <x v="4"/>
    <d v="2012-04-18T16:15:04"/>
    <d v="2012-06-07T09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.4"/>
    <n v="41.379310344827587"/>
    <x v="0"/>
    <x v="4"/>
    <d v="2011-01-12T00:57:08"/>
    <d v="2011-02-26T00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.1808107999999999"/>
    <n v="30.654485981308412"/>
    <x v="0"/>
    <x v="4"/>
    <d v="2012-08-28T17:54:54"/>
    <d v="2012-09-27T17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.1819999999999999"/>
    <n v="64.945054945054949"/>
    <x v="0"/>
    <x v="4"/>
    <d v="2012-04-11T09:53:15"/>
    <d v="2012-05-11T09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.111"/>
    <n v="95.775862068965523"/>
    <x v="0"/>
    <x v="4"/>
    <d v="2010-03-30T00:53:50"/>
    <d v="2010-05-10T15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.4550000000000001"/>
    <n v="40.416666666666664"/>
    <x v="0"/>
    <x v="4"/>
    <d v="2010-01-26T23:11:47"/>
    <d v="2010-04-22T22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.3162883248730965"/>
    <n v="78.578424242424248"/>
    <x v="0"/>
    <x v="4"/>
    <d v="2014-05-26T05:51:39"/>
    <d v="2014-06-25T05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.1140000000000001"/>
    <n v="50.18018018018018"/>
    <x v="0"/>
    <x v="4"/>
    <d v="2011-09-22T22:39:38"/>
    <d v="2011-11-06T23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.4723377"/>
    <n v="92.251735588972423"/>
    <x v="0"/>
    <x v="4"/>
    <d v="2017-01-22T23:43:42"/>
    <d v="2017-02-21T23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.5260869565217392"/>
    <n v="57.540983606557376"/>
    <x v="0"/>
    <x v="4"/>
    <d v="2011-04-04T15:47:50"/>
    <d v="2011-05-24T23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.0468"/>
    <n v="109.42160278745645"/>
    <x v="0"/>
    <x v="4"/>
    <d v="2013-12-03T21:24:21"/>
    <d v="2014-01-02T03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.7743366666666667"/>
    <n v="81.892461538461546"/>
    <x v="0"/>
    <x v="4"/>
    <d v="2010-02-26T16:36:31"/>
    <d v="2010-04-28T13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.077758"/>
    <n v="45.667711864406776"/>
    <x v="0"/>
    <x v="4"/>
    <d v="2011-06-03T06:57:46"/>
    <d v="2011-07-03T06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.56"/>
    <n v="55.221238938053098"/>
    <x v="0"/>
    <x v="4"/>
    <d v="2012-03-01T16:53:49"/>
    <d v="2012-04-05T01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.08395"/>
    <n v="65.298192771084331"/>
    <x v="0"/>
    <x v="4"/>
    <d v="2012-10-10T19:46:06"/>
    <d v="2012-11-09T20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.476"/>
    <n v="95.225806451612897"/>
    <x v="0"/>
    <x v="4"/>
    <d v="2012-02-27T20:57:54"/>
    <d v="2012-04-27T19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.1038153846153846"/>
    <n v="75.444794952681391"/>
    <x v="0"/>
    <x v="4"/>
    <d v="2015-04-23T16:23:39"/>
    <d v="2015-05-23T16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.5034814814814814"/>
    <n v="97.816867469879512"/>
    <x v="0"/>
    <x v="4"/>
    <d v="2012-09-11T19:58:59"/>
    <d v="2012-10-11T19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.5731829411764706"/>
    <n v="87.685606557377056"/>
    <x v="0"/>
    <x v="4"/>
    <d v="2017-01-24T00:51:36"/>
    <d v="2017-02-26T21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.5614399999999999"/>
    <n v="54.748948106591868"/>
    <x v="0"/>
    <x v="4"/>
    <d v="2014-04-15T09:10:35"/>
    <d v="2014-05-30T09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.2058763636363636"/>
    <n v="83.953417721518989"/>
    <x v="0"/>
    <x v="4"/>
    <d v="2009-05-16T22:55:13"/>
    <d v="2009-08-10T14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.0118888888888888"/>
    <n v="254.38547486033519"/>
    <x v="0"/>
    <x v="4"/>
    <d v="2010-01-16T17:04:52"/>
    <d v="2010-02-22T17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.142725"/>
    <n v="101.8269801980198"/>
    <x v="0"/>
    <x v="4"/>
    <d v="2011-05-12T12:02:24"/>
    <d v="2011-05-31T23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.0462615"/>
    <n v="55.066394736842106"/>
    <x v="0"/>
    <x v="4"/>
    <d v="2011-12-27T12:43:00"/>
    <d v="2012-01-21T12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.2882507142857142"/>
    <n v="56.901438721136763"/>
    <x v="0"/>
    <x v="4"/>
    <d v="2013-08-20T13:08:48"/>
    <d v="2013-09-19T13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.0915333333333332"/>
    <n v="121.28148148148148"/>
    <x v="0"/>
    <x v="4"/>
    <d v="2013-02-08T14:35:24"/>
    <d v="2013-03-25T13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.7629999999999999"/>
    <n v="91.189655172413794"/>
    <x v="0"/>
    <x v="4"/>
    <d v="2012-10-02T01:40:18"/>
    <d v="2012-11-01T23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.0321061999999999"/>
    <n v="115.44812080536913"/>
    <x v="0"/>
    <x v="4"/>
    <d v="2012-05-21T23:03:13"/>
    <d v="2012-06-25T23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.0482"/>
    <n v="67.771551724137936"/>
    <x v="0"/>
    <x v="4"/>
    <d v="2013-10-03T05:57:14"/>
    <d v="2013-11-02T05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.0668444444444445"/>
    <n v="28.576190476190476"/>
    <x v="0"/>
    <x v="4"/>
    <d v="2010-12-14T03:51:37"/>
    <d v="2011-02-02T02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.2001999999999999"/>
    <n v="46.8828125"/>
    <x v="0"/>
    <x v="4"/>
    <d v="2013-04-12T13:27:26"/>
    <d v="2013-04-30T19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.0150693333333334"/>
    <n v="154.42231237322514"/>
    <x v="0"/>
    <x v="4"/>
    <d v="2011-09-26T14:16:39"/>
    <d v="2011-10-28T22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.0138461538461538"/>
    <n v="201.22137404580153"/>
    <x v="0"/>
    <x v="4"/>
    <d v="2014-03-21T11:01:54"/>
    <d v="2014-04-20T11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"/>
    <n v="100"/>
    <x v="0"/>
    <x v="4"/>
    <d v="2010-06-13T21:01:34"/>
    <d v="2010-07-19T11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.3310911999999999"/>
    <n v="100.08204511278196"/>
    <x v="0"/>
    <x v="4"/>
    <d v="2013-09-01T19:06:49"/>
    <d v="2013-10-31T19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.187262"/>
    <n v="230.08953488372092"/>
    <x v="0"/>
    <x v="4"/>
    <d v="2012-08-13T06:24:43"/>
    <d v="2012-09-07T06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.0064"/>
    <n v="141.74647887323943"/>
    <x v="0"/>
    <x v="4"/>
    <d v="2015-03-26T12:28:21"/>
    <d v="2015-04-30T22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.089324126984127"/>
    <n v="56.344351395730705"/>
    <x v="0"/>
    <x v="4"/>
    <d v="2014-03-11T06:07:28"/>
    <d v="2014-05-09T16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.789525"/>
    <n v="73.341188524590166"/>
    <x v="0"/>
    <x v="4"/>
    <d v="2010-10-18T00:24:20"/>
    <d v="2010-11-17T01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.0172264"/>
    <n v="85.337785234899329"/>
    <x v="0"/>
    <x v="4"/>
    <d v="2011-03-24T18:02:18"/>
    <d v="2011-04-24T18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.1873499999999999"/>
    <n v="61.496215139442228"/>
    <x v="0"/>
    <x v="4"/>
    <d v="2013-02-07T12:42:15"/>
    <d v="2013-03-19T11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.0045999999999999"/>
    <n v="93.018518518518519"/>
    <x v="0"/>
    <x v="4"/>
    <d v="2012-01-25T15:33:58"/>
    <d v="2012-02-24T15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.3746666666666667"/>
    <n v="50.292682926829265"/>
    <x v="0"/>
    <x v="4"/>
    <d v="2012-05-02T20:42:26"/>
    <d v="2012-06-01T20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.3164705882352941"/>
    <n v="106.43243243243244"/>
    <x v="0"/>
    <x v="4"/>
    <d v="2012-07-23T21:16:37"/>
    <d v="2012-08-31T21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.3033333333333332"/>
    <n v="51.719576719576722"/>
    <x v="0"/>
    <x v="4"/>
    <d v="2012-02-09T10:07:29"/>
    <d v="2012-03-10T10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.9289999999999998"/>
    <n v="36.612499999999997"/>
    <x v="0"/>
    <x v="4"/>
    <d v="2013-02-28T15:05:33"/>
    <d v="2013-03-20T14:05:33"/>
  </r>
  <r>
    <n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n v="1.1131818181818183"/>
    <n v="42.517361111111114"/>
    <x v="0"/>
    <x v="4"/>
    <d v="2013-01-08T17:40:01"/>
    <d v="2013-02-07T17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.0556666666666668"/>
    <n v="62.712871287128714"/>
    <x v="0"/>
    <x v="4"/>
    <d v="2011-01-24T11:40:10"/>
    <d v="2011-03-10T11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.1894444444444445"/>
    <n v="89.957983193277315"/>
    <x v="0"/>
    <x v="4"/>
    <d v="2012-08-13T13:02:14"/>
    <d v="2012-09-03T13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.04129"/>
    <n v="28.924722222222222"/>
    <x v="0"/>
    <x v="4"/>
    <d v="2011-10-04T23:23:43"/>
    <d v="2011-10-19T21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.0410165"/>
    <n v="138.8022"/>
    <x v="0"/>
    <x v="4"/>
    <d v="2011-11-21T00:16:32"/>
    <d v="2012-01-01T02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.1187499999999999"/>
    <n v="61.301369863013697"/>
    <x v="0"/>
    <x v="4"/>
    <d v="2013-03-15T16:03:52"/>
    <d v="2013-04-14T16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.0473529411764706"/>
    <n v="80.202702702702709"/>
    <x v="0"/>
    <x v="4"/>
    <d v="2010-06-28T00:28:14"/>
    <d v="2010-08-11T10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.8515000000000001"/>
    <n v="32.095833333333331"/>
    <x v="0"/>
    <x v="4"/>
    <d v="2013-01-30T14:59:48"/>
    <d v="2013-03-01T14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.01248"/>
    <n v="200.88888888888889"/>
    <x v="0"/>
    <x v="4"/>
    <d v="2012-07-23T13:32:14"/>
    <d v="2012-08-22T13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.1377333333333333"/>
    <n v="108.01265822784811"/>
    <x v="0"/>
    <x v="4"/>
    <d v="2014-11-07T17:09:57"/>
    <d v="2014-12-10T23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.0080333333333333"/>
    <n v="95.699367088607602"/>
    <x v="0"/>
    <x v="4"/>
    <d v="2013-11-11T11:14:43"/>
    <d v="2013-12-11T11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.8332000000000002"/>
    <n v="49.880281690140848"/>
    <x v="0"/>
    <x v="4"/>
    <d v="2013-02-24T19:55:51"/>
    <d v="2013-03-26T18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.1268"/>
    <n v="110.47058823529412"/>
    <x v="0"/>
    <x v="4"/>
    <d v="2009-11-06T15:07:09"/>
    <d v="2010-02-02T02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.0658000000000001"/>
    <n v="134.91139240506328"/>
    <x v="0"/>
    <x v="4"/>
    <d v="2015-11-23T08:13:53"/>
    <d v="2015-12-22T18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.0266285714285714"/>
    <n v="106.62314540059347"/>
    <x v="0"/>
    <x v="4"/>
    <d v="2016-10-04T05:43:06"/>
    <d v="2016-11-08T06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.0791200000000001"/>
    <n v="145.04301075268816"/>
    <x v="0"/>
    <x v="4"/>
    <d v="2016-04-13T08:40:48"/>
    <d v="2016-05-13T08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.2307407407407407"/>
    <n v="114.58620689655173"/>
    <x v="0"/>
    <x v="4"/>
    <d v="2016-11-23T02:42:46"/>
    <d v="2016-12-21T02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.016"/>
    <n v="105.3170731707317"/>
    <x v="0"/>
    <x v="4"/>
    <d v="2015-06-29T10:01:48"/>
    <d v="2015-08-01T10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.04396"/>
    <n v="70.921195652173907"/>
    <x v="0"/>
    <x v="4"/>
    <d v="2016-11-14T23:30:33"/>
    <d v="2016-12-19T23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.1292973333333334"/>
    <n v="147.17167680278018"/>
    <x v="0"/>
    <x v="4"/>
    <d v="2017-02-09T02:33:26"/>
    <d v="2017-03-14T17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.3640000000000001"/>
    <n v="160.47058823529412"/>
    <x v="0"/>
    <x v="4"/>
    <d v="2015-02-23T00:38:49"/>
    <d v="2015-03-22T03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.036144"/>
    <n v="156.04578313253012"/>
    <x v="0"/>
    <x v="4"/>
    <d v="2015-10-01T17:43:08"/>
    <d v="2015-10-31T23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.0549999999999999"/>
    <n v="63.17365269461078"/>
    <x v="0"/>
    <x v="4"/>
    <d v="2015-10-14T06:12:07"/>
    <d v="2015-11-06T23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.0182857142857142"/>
    <n v="104.82352941176471"/>
    <x v="0"/>
    <x v="4"/>
    <d v="2013-04-15T07:22:43"/>
    <d v="2013-05-16T22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.0660499999999999"/>
    <n v="97.356164383561648"/>
    <x v="0"/>
    <x v="4"/>
    <d v="2016-05-17T08:57:14"/>
    <d v="2016-06-17T08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.13015"/>
    <n v="203.63063063063063"/>
    <x v="0"/>
    <x v="4"/>
    <d v="2015-09-16T11:19:37"/>
    <d v="2015-10-28T03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.252275"/>
    <n v="188.31203007518798"/>
    <x v="0"/>
    <x v="4"/>
    <d v="2016-03-08T10:16:31"/>
    <d v="2016-04-07T09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.0119"/>
    <n v="146.65217391304347"/>
    <x v="0"/>
    <x v="4"/>
    <d v="2015-04-07T11:22:37"/>
    <d v="2015-05-15T14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.0276470588235294"/>
    <n v="109.1875"/>
    <x v="0"/>
    <x v="4"/>
    <d v="2015-04-07T12:41:55"/>
    <d v="2015-05-08T17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.1683911999999999"/>
    <n v="59.249046653144013"/>
    <x v="0"/>
    <x v="4"/>
    <d v="2015-10-14T09:18:38"/>
    <d v="2015-11-13T10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.0116833333333335"/>
    <n v="97.904838709677421"/>
    <x v="0"/>
    <x v="4"/>
    <d v="2015-02-11T22:05:08"/>
    <d v="2015-03-13T21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.1013360000000001"/>
    <n v="70.000169491525426"/>
    <x v="0"/>
    <x v="4"/>
    <d v="2016-07-08T13:08:10"/>
    <d v="2016-09-02T20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.0808333333333333"/>
    <n v="72.865168539325836"/>
    <x v="0"/>
    <x v="4"/>
    <d v="2015-03-30T13:14:28"/>
    <d v="2015-04-29T13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.2502285714285715"/>
    <n v="146.34782608695653"/>
    <x v="0"/>
    <x v="4"/>
    <d v="2017-02-06T11:03:27"/>
    <d v="2017-03-08T16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.0671428571428572"/>
    <n v="67.909090909090907"/>
    <x v="0"/>
    <x v="4"/>
    <d v="2014-09-12T16:06:38"/>
    <d v="2014-09-30T22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.0036639999999999"/>
    <n v="169.85083076923075"/>
    <x v="0"/>
    <x v="4"/>
    <d v="2016-03-30T13:44:25"/>
    <d v="2016-04-29T13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.0202863333333334"/>
    <n v="58.413339694656486"/>
    <x v="0"/>
    <x v="4"/>
    <d v="2014-10-14T12:42:25"/>
    <d v="2014-11-13T22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.0208358208955224"/>
    <n v="119.99298245614035"/>
    <x v="0"/>
    <x v="4"/>
    <d v="2015-04-17T18:18:14"/>
    <d v="2015-05-31T21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.2327586206896552"/>
    <n v="99.860335195530723"/>
    <x v="0"/>
    <x v="4"/>
    <d v="2015-04-20T17:39:50"/>
    <d v="2015-05-20T17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.7028880000000002"/>
    <n v="90.579148936170213"/>
    <x v="0"/>
    <x v="4"/>
    <d v="2015-09-14T07:00:21"/>
    <d v="2015-10-14T07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.1159049999999999"/>
    <n v="117.77361477572559"/>
    <x v="0"/>
    <x v="4"/>
    <d v="2015-10-15T06:53:29"/>
    <d v="2015-11-14T07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.03"/>
    <n v="86.554621848739501"/>
    <x v="0"/>
    <x v="4"/>
    <d v="2015-07-22T09:05:16"/>
    <d v="2015-08-21T09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.0663570159857905"/>
    <n v="71.899281437125751"/>
    <x v="0"/>
    <x v="4"/>
    <d v="2017-01-25T06:58:28"/>
    <d v="2017-02-24T06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.1476"/>
    <n v="129.81900452488688"/>
    <x v="0"/>
    <x v="4"/>
    <d v="2016-08-03T20:35:09"/>
    <d v="2016-09-10T22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.2734117647058822"/>
    <n v="44.912863070539416"/>
    <x v="0"/>
    <x v="4"/>
    <d v="2016-02-27T18:09:14"/>
    <d v="2016-04-07T17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.1656"/>
    <n v="40.755244755244753"/>
    <x v="0"/>
    <x v="4"/>
    <d v="2014-09-07T23:01:08"/>
    <d v="2014-10-07T23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.0861819426615318"/>
    <n v="103.52394779771615"/>
    <x v="0"/>
    <x v="4"/>
    <d v="2015-10-20T14:00:19"/>
    <d v="2015-11-19T15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.0394285714285714"/>
    <n v="125.44827586206897"/>
    <x v="0"/>
    <x v="4"/>
    <d v="2016-03-09T14:52:01"/>
    <d v="2016-04-08T13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.1625714285714286"/>
    <n v="246.60606060606059"/>
    <x v="0"/>
    <x v="4"/>
    <d v="2014-10-31T02:03:14"/>
    <d v="2014-12-01T03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.0269239999999999"/>
    <n v="79.401340206185566"/>
    <x v="0"/>
    <x v="4"/>
    <d v="2016-02-15T14:16:33"/>
    <d v="2016-03-16T13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.74"/>
    <n v="86.138613861386133"/>
    <x v="0"/>
    <x v="4"/>
    <d v="2015-03-15T00:19:57"/>
    <d v="2015-04-24T00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.03088"/>
    <n v="193.04868913857678"/>
    <x v="0"/>
    <x v="4"/>
    <d v="2016-05-17T15:38:41"/>
    <d v="2016-06-15T10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.0485537190082646"/>
    <n v="84.023178807947019"/>
    <x v="0"/>
    <x v="4"/>
    <d v="2014-10-22T20:41:30"/>
    <d v="2014-11-14T00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.0137499999999999"/>
    <n v="139.82758620689654"/>
    <x v="0"/>
    <x v="4"/>
    <d v="2015-06-08T16:33:00"/>
    <d v="2015-07-22T22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.1107699999999998"/>
    <n v="109.82189265536722"/>
    <x v="0"/>
    <x v="4"/>
    <d v="2014-10-23T19:01:46"/>
    <d v="2014-11-22T20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.2415933781686497"/>
    <n v="139.53488372093022"/>
    <x v="0"/>
    <x v="4"/>
    <d v="2014-07-17T00:03:11"/>
    <d v="2014-08-07T19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.0133333333333334"/>
    <n v="347.84615384615387"/>
    <x v="0"/>
    <x v="4"/>
    <d v="2010-03-18T12:52:16"/>
    <d v="2010-05-02T14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.1016142857142857"/>
    <n v="68.24159292035398"/>
    <x v="0"/>
    <x v="4"/>
    <d v="2014-05-21T15:37:52"/>
    <d v="2014-06-20T22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.0397333333333334"/>
    <n v="239.93846153846152"/>
    <x v="0"/>
    <x v="4"/>
    <d v="2014-01-29T09:33:19"/>
    <d v="2014-02-28T09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.013157894736842"/>
    <n v="287.31343283582089"/>
    <x v="0"/>
    <x v="4"/>
    <d v="2012-04-20T14:01:58"/>
    <d v="2012-05-20T14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.033501"/>
    <n v="86.84882352941176"/>
    <x v="0"/>
    <x v="4"/>
    <d v="2013-03-22T08:51:18"/>
    <d v="2013-04-30T23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.04112"/>
    <n v="81.84905660377359"/>
    <x v="0"/>
    <x v="4"/>
    <d v="2015-02-08T09:32:02"/>
    <d v="2015-03-15T08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.1015569230769231"/>
    <n v="42.874970059880241"/>
    <x v="0"/>
    <x v="4"/>
    <d v="2011-12-16T08:14:29"/>
    <d v="2012-01-15T08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.2202"/>
    <n v="709.41860465116281"/>
    <x v="0"/>
    <x v="4"/>
    <d v="2016-12-07T14:05:00"/>
    <d v="2017-01-06T14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.1416866666666667"/>
    <n v="161.25517890772127"/>
    <x v="0"/>
    <x v="4"/>
    <d v="2012-12-18T13:25:39"/>
    <d v="2013-02-01T13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.2533333333333334"/>
    <n v="41.777777777777779"/>
    <x v="0"/>
    <x v="4"/>
    <d v="2016-02-25T08:50:44"/>
    <d v="2016-04-05T11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.0666666666666667"/>
    <n v="89.887640449438209"/>
    <x v="0"/>
    <x v="4"/>
    <d v="2012-06-18T16:53:18"/>
    <d v="2012-07-18T16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.3065"/>
    <n v="45.051724137931032"/>
    <x v="0"/>
    <x v="4"/>
    <d v="2011-08-02T16:20:31"/>
    <d v="2011-09-16T16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.2"/>
    <n v="42.857142857142854"/>
    <x v="0"/>
    <x v="4"/>
    <d v="2014-01-18T18:38:31"/>
    <d v="2014-03-01T12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.0595918367346939"/>
    <n v="54.083333333333336"/>
    <x v="0"/>
    <x v="4"/>
    <d v="2016-07-25T05:51:56"/>
    <d v="2016-08-25T05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.1439999999999999"/>
    <n v="103.21804511278195"/>
    <x v="0"/>
    <x v="4"/>
    <d v="2015-10-15T01:01:08"/>
    <d v="2015-11-14T02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.1176666666666666"/>
    <n v="40.397590361445786"/>
    <x v="0"/>
    <x v="4"/>
    <d v="2016-01-01T08:43:28"/>
    <d v="2016-01-25T18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.1608000000000001"/>
    <n v="116.85906040268456"/>
    <x v="0"/>
    <x v="4"/>
    <d v="2012-03-19T11:31:12"/>
    <d v="2012-05-03T11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.415"/>
    <n v="115.51020408163265"/>
    <x v="0"/>
    <x v="4"/>
    <d v="2015-12-29T12:16:32"/>
    <d v="2016-01-23T12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.0472999999999999"/>
    <n v="104.31274900398407"/>
    <x v="0"/>
    <x v="4"/>
    <d v="2012-06-25T11:45:17"/>
    <d v="2012-07-30T00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.5583333333333331"/>
    <n v="69.772727272727266"/>
    <x v="0"/>
    <x v="4"/>
    <d v="2012-08-23T12:01:40"/>
    <d v="2012-09-06T12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.0670670670670672"/>
    <n v="43.020833333333336"/>
    <x v="0"/>
    <x v="4"/>
    <d v="2014-04-25T21:49:19"/>
    <d v="2014-05-18T21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.1210500000000001"/>
    <n v="58.540469973890339"/>
    <x v="0"/>
    <x v="4"/>
    <d v="2014-12-07T13:45:47"/>
    <d v="2015-01-06T13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.05982"/>
    <n v="111.79535864978902"/>
    <x v="0"/>
    <x v="4"/>
    <d v="2014-10-22T09:01:41"/>
    <d v="2014-11-21T10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.0016666666666667"/>
    <n v="46.230769230769234"/>
    <x v="0"/>
    <x v="4"/>
    <d v="2015-07-26T17:49:51"/>
    <d v="2015-08-10T17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.1398947368421051"/>
    <n v="144.69039145907473"/>
    <x v="0"/>
    <x v="4"/>
    <d v="2015-07-15T11:14:18"/>
    <d v="2015-08-15T01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.2616000000000001"/>
    <n v="88.845070422535215"/>
    <x v="0"/>
    <x v="4"/>
    <d v="2016-06-27T20:49:40"/>
    <d v="2016-07-27T20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.8153547058823529"/>
    <n v="81.75107284768211"/>
    <x v="0"/>
    <x v="4"/>
    <d v="2014-02-03T20:30:50"/>
    <d v="2014-03-07T17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"/>
    <n v="71.428571428571431"/>
    <x v="0"/>
    <x v="4"/>
    <d v="2015-04-17T19:52:52"/>
    <d v="2015-05-07T19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.0061"/>
    <n v="104.25906735751295"/>
    <x v="0"/>
    <x v="4"/>
    <d v="2011-11-17T20:00:51"/>
    <d v="2011-12-17T19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.009027027027027"/>
    <n v="90.616504854368927"/>
    <x v="0"/>
    <x v="4"/>
    <d v="2011-08-08T12:12:51"/>
    <d v="2011-09-07T22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.10446"/>
    <n v="157.33048433048432"/>
    <x v="0"/>
    <x v="4"/>
    <d v="2013-09-09T12:00:52"/>
    <d v="2013-10-10T12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.118936170212766"/>
    <n v="105.18"/>
    <x v="0"/>
    <x v="4"/>
    <d v="2016-02-17T14:38:02"/>
    <d v="2016-04-17T13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.0804450000000001"/>
    <n v="58.719836956521746"/>
    <x v="0"/>
    <x v="4"/>
    <d v="2012-03-22T16:49:20"/>
    <d v="2012-04-27T16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.0666666666666667"/>
    <n v="81.632653061224488"/>
    <x v="0"/>
    <x v="4"/>
    <d v="2012-06-22T08:33:26"/>
    <d v="2012-07-07T08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.0390027322404372"/>
    <n v="56.460043668122275"/>
    <x v="0"/>
    <x v="4"/>
    <d v="2010-07-20T13:38:04"/>
    <d v="2010-08-31T22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.2516"/>
    <n v="140.1044776119403"/>
    <x v="0"/>
    <x v="4"/>
    <d v="2015-03-15T14:02:06"/>
    <d v="2015-04-29T14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.0680499999999999"/>
    <n v="224.85263157894738"/>
    <x v="0"/>
    <x v="4"/>
    <d v="2016-11-13T16:01:07"/>
    <d v="2016-12-14T07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.1230249999999999"/>
    <n v="181.13306451612902"/>
    <x v="0"/>
    <x v="4"/>
    <d v="2014-04-16T10:15:47"/>
    <d v="2014-05-16T22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.0381199999999999"/>
    <n v="711.04109589041093"/>
    <x v="0"/>
    <x v="4"/>
    <d v="2011-07-08T15:12:50"/>
    <d v="2011-08-07T15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.4165000000000001"/>
    <n v="65.883720930232556"/>
    <x v="0"/>
    <x v="4"/>
    <d v="2015-10-15T07:56:57"/>
    <d v="2015-11-05T08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.0526"/>
    <n v="75.185714285714283"/>
    <x v="0"/>
    <x v="4"/>
    <d v="2011-06-24T02:27:21"/>
    <d v="2011-08-10T02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.0309142857142857"/>
    <n v="133.14391143911439"/>
    <x v="0"/>
    <x v="4"/>
    <d v="2014-01-07T10:04:22"/>
    <d v="2014-02-05T18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.0765957446808512"/>
    <n v="55.2"/>
    <x v="0"/>
    <x v="4"/>
    <d v="2014-02-03T21:02:19"/>
    <d v="2014-03-05T21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.0770464285714285"/>
    <n v="86.163714285714292"/>
    <x v="0"/>
    <x v="4"/>
    <d v="2011-04-04T22:53:57"/>
    <d v="2011-05-09T00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.0155000000000001"/>
    <n v="92.318181818181813"/>
    <x v="0"/>
    <x v="4"/>
    <d v="2011-09-20T15:54:10"/>
    <d v="2011-11-19T16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.0143766666666667"/>
    <n v="160.16473684210527"/>
    <x v="0"/>
    <x v="4"/>
    <d v="2013-09-26T12:39:50"/>
    <d v="2013-11-05T13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.3680000000000001"/>
    <n v="45.6"/>
    <x v="0"/>
    <x v="4"/>
    <d v="2016-06-22T15:42:24"/>
    <d v="2016-07-22T15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.2829999999999999"/>
    <n v="183.28571428571428"/>
    <x v="0"/>
    <x v="4"/>
    <d v="2015-04-19T18:33:17"/>
    <d v="2015-06-18T18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.0105"/>
    <n v="125.78838174273859"/>
    <x v="0"/>
    <x v="4"/>
    <d v="2013-11-19T23:13:24"/>
    <d v="2013-12-22T00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.2684"/>
    <n v="57.654545454545456"/>
    <x v="0"/>
    <x v="4"/>
    <d v="2012-07-09T12:49:38"/>
    <d v="2012-07-25T12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.0508593749999999"/>
    <n v="78.660818713450297"/>
    <x v="0"/>
    <x v="4"/>
    <d v="2012-06-19T16:03:31"/>
    <d v="2012-07-19T16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.0285405405405406"/>
    <n v="91.480769230769226"/>
    <x v="0"/>
    <x v="4"/>
    <d v="2013-09-11T20:31:05"/>
    <d v="2013-10-11T20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.0214714285714286"/>
    <n v="68.09809523809524"/>
    <x v="0"/>
    <x v="4"/>
    <d v="2014-09-22T15:26:42"/>
    <d v="2014-10-17T07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.2021700000000002"/>
    <n v="48.086800000000004"/>
    <x v="0"/>
    <x v="4"/>
    <d v="2014-01-09T04:30:31"/>
    <d v="2014-02-08T04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.0024761904761905"/>
    <n v="202.42307692307693"/>
    <x v="0"/>
    <x v="4"/>
    <d v="2013-03-27T18:17:40"/>
    <d v="2013-04-07T23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.0063392857142857"/>
    <n v="216.75"/>
    <x v="0"/>
    <x v="4"/>
    <d v="2015-06-23T01:46:37"/>
    <d v="2015-07-23T01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.004375"/>
    <n v="110.06849315068493"/>
    <x v="0"/>
    <x v="4"/>
    <d v="2013-04-30T15:13:07"/>
    <d v="2013-06-29T15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4.3939393939393936E-3"/>
    <n v="4.833333333333333"/>
    <x v="0"/>
    <x v="5"/>
    <d v="2014-02-12T00:40:31"/>
    <d v="2014-03-13T23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7E-2"/>
    <n v="50.166666666666664"/>
    <x v="0"/>
    <x v="5"/>
    <d v="2015-06-22T06:47:36"/>
    <d v="2015-08-21T06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49999999999999E-2"/>
    <n v="35.833333333333336"/>
    <x v="0"/>
    <x v="5"/>
    <d v="2014-08-12T01:14:57"/>
    <d v="2014-09-11T01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7.6499999999999997E-3"/>
    <n v="11.76923076923077"/>
    <x v="0"/>
    <x v="5"/>
    <d v="2013-05-06T17:13:50"/>
    <d v="2013-06-05T17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5E-2"/>
    <n v="40.78"/>
    <x v="0"/>
    <x v="5"/>
    <d v="2012-01-26T04:01:39"/>
    <d v="2012-03-26T03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4"/>
    <n v="3"/>
    <x v="0"/>
    <x v="5"/>
    <d v="2015-09-28T15:40:04"/>
    <d v="2015-11-27T16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9E-2"/>
    <n v="16.625"/>
    <x v="0"/>
    <x v="5"/>
    <d v="2016-01-31T12:05:14"/>
    <d v="2016-03-01T12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  <d v="2015-10-08T16:49:00"/>
    <d v="2015-10-22T13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32E-2"/>
    <n v="52"/>
    <x v="0"/>
    <x v="5"/>
    <d v="2014-05-19T13:24:05"/>
    <d v="2014-06-16T17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  <d v="2009-09-14T16:38:02"/>
    <d v="2009-11-26T23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E-2"/>
    <n v="4.8"/>
    <x v="0"/>
    <x v="5"/>
    <d v="2013-08-26T21:34:27"/>
    <d v="2013-09-10T21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0.13833333333333334"/>
    <n v="51.875"/>
    <x v="0"/>
    <x v="5"/>
    <d v="2016-06-05T15:54:43"/>
    <d v="2016-07-05T15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000000000000001E-2"/>
    <n v="71.25"/>
    <x v="0"/>
    <x v="5"/>
    <d v="2015-08-22T12:26:21"/>
    <d v="2015-10-21T12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  <d v="2015-08-12T10:07:02"/>
    <d v="2015-10-11T10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0.05"/>
    <n v="62.5"/>
    <x v="0"/>
    <x v="5"/>
    <d v="2013-10-29T15:01:42"/>
    <d v="2013-12-01T16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3E-5"/>
    <n v="1"/>
    <x v="0"/>
    <x v="5"/>
    <d v="2013-08-14T12:56:20"/>
    <d v="2013-09-13T12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  <d v="2013-07-01T03:41:53"/>
    <d v="2013-07-31T03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  <d v="2016-08-09T02:38:46"/>
    <d v="2016-10-08T02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4E-2"/>
    <n v="170.54545454545453"/>
    <x v="0"/>
    <x v="5"/>
    <d v="2015-10-19T01:15:58"/>
    <d v="2015-11-18T02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  <d v="2014-10-07T13:16:58"/>
    <d v="2014-10-17T13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1E-3"/>
    <n v="5"/>
    <x v="0"/>
    <x v="5"/>
    <d v="2016-02-23T18:39:13"/>
    <d v="2016-03-24T17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  <d v="2013-10-03T14:03:16"/>
    <d v="2013-11-02T14:03:16"/>
  </r>
  <r>
    <n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n v="0.39358823529411763"/>
    <n v="393.58823529411762"/>
    <x v="0"/>
    <x v="5"/>
    <d v="2015-01-20T16:19:43"/>
    <d v="2015-02-19T16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1E-3"/>
    <n v="5"/>
    <x v="0"/>
    <x v="5"/>
    <d v="2014-01-10T19:21:41"/>
    <d v="2014-02-09T19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0.05"/>
    <n v="50"/>
    <x v="0"/>
    <x v="5"/>
    <d v="2011-12-17T16:46:01"/>
    <d v="2012-02-15T16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5"/>
    <n v="1"/>
    <x v="0"/>
    <x v="5"/>
    <d v="2015-05-06T03:02:55"/>
    <d v="2015-05-21T03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49E-2"/>
    <n v="47.875"/>
    <x v="0"/>
    <x v="5"/>
    <d v="2015-02-01T21:00:20"/>
    <d v="2015-03-03T21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4"/>
    <n v="5"/>
    <x v="0"/>
    <x v="5"/>
    <d v="2013-02-26T08:19:23"/>
    <d v="2013-03-23T07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E-2"/>
    <n v="20.502500000000001"/>
    <x v="0"/>
    <x v="5"/>
    <d v="2014-04-24T13:11:35"/>
    <d v="2014-05-14T13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499999999999999E-2"/>
    <n v="9"/>
    <x v="0"/>
    <x v="5"/>
    <d v="2013-09-17T08:38:05"/>
    <d v="2013-10-17T08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7.92E-3"/>
    <n v="56.571428571428569"/>
    <x v="0"/>
    <x v="5"/>
    <d v="2014-01-15T17:43:20"/>
    <d v="2014-02-14T17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  <d v="2013-12-26T12:09:51"/>
    <d v="2014-01-25T12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0.64"/>
    <n v="40"/>
    <x v="0"/>
    <x v="5"/>
    <d v="2015-04-13T11:53:35"/>
    <d v="2015-05-13T11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E-4"/>
    <n v="13"/>
    <x v="0"/>
    <x v="5"/>
    <d v="2015-02-03T14:47:59"/>
    <d v="2015-02-19T14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8.2000000000000007E-3"/>
    <n v="16.399999999999999"/>
    <x v="0"/>
    <x v="5"/>
    <d v="2014-10-26T12:12:51"/>
    <d v="2014-11-26T08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6E-4"/>
    <n v="22.5"/>
    <x v="0"/>
    <x v="5"/>
    <d v="2012-03-02T19:03:42"/>
    <d v="2012-04-16T19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6.8631863186318634E-3"/>
    <n v="20.333333333333332"/>
    <x v="0"/>
    <x v="5"/>
    <d v="2013-09-30T11:40:01"/>
    <d v="2013-10-21T22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  <d v="2014-07-17T13:25:12"/>
    <d v="2014-08-16T13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6E-2"/>
    <n v="16.755102040816325"/>
    <x v="0"/>
    <x v="5"/>
    <d v="2013-04-14T11:47:40"/>
    <d v="2013-05-14T11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103E-4"/>
    <n v="25"/>
    <x v="0"/>
    <x v="5"/>
    <d v="2011-09-14T10:22:07"/>
    <d v="2011-11-13T11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2.9411764705882353E-3"/>
    <n v="12.5"/>
    <x v="0"/>
    <x v="5"/>
    <d v="2014-04-30T08:01:15"/>
    <d v="2014-05-31T23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  <d v="2013-05-13T15:19:27"/>
    <d v="2013-06-02T15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  <d v="2011-06-10T22:02:21"/>
    <d v="2011-08-09T22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8E-2"/>
    <n v="113.63636363636364"/>
    <x v="0"/>
    <x v="5"/>
    <d v="2011-07-26T12:02:33"/>
    <d v="2011-09-24T12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1E-4"/>
    <n v="1"/>
    <x v="0"/>
    <x v="5"/>
    <d v="2016-04-28T15:22:15"/>
    <d v="2016-05-18T15:22:15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0.26953125"/>
    <n v="17.25"/>
    <x v="0"/>
    <x v="5"/>
    <d v="2014-06-10T21:52:54"/>
    <d v="2014-06-26T21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7.6E-3"/>
    <n v="15.2"/>
    <x v="0"/>
    <x v="5"/>
    <d v="2012-08-08T17:37:44"/>
    <d v="2012-09-07T17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0.21575"/>
    <n v="110.64102564102564"/>
    <x v="0"/>
    <x v="5"/>
    <d v="2012-08-14T11:18:54"/>
    <d v="2012-09-28T11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  <d v="2012-05-11T23:01:23"/>
    <d v="2012-07-10T22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  <d v="2014-07-07T18:45:24"/>
    <d v="2014-09-05T18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00000000000001E-2"/>
    <n v="25.5"/>
    <x v="0"/>
    <x v="5"/>
    <d v="2013-11-26T23:01:29"/>
    <d v="2014-01-15T23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0.11892727272727273"/>
    <n v="38.476470588235294"/>
    <x v="0"/>
    <x v="5"/>
    <d v="2014-03-05T12:19:39"/>
    <d v="2014-04-19T11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0.17624999999999999"/>
    <n v="28.2"/>
    <x v="0"/>
    <x v="5"/>
    <d v="2014-07-24T17:08:38"/>
    <d v="2014-08-23T17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E-2"/>
    <n v="61.5"/>
    <x v="0"/>
    <x v="5"/>
    <d v="2014-08-18T11:45:19"/>
    <d v="2014-09-17T11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3E-4"/>
    <n v="1"/>
    <x v="0"/>
    <x v="5"/>
    <d v="2017-01-18T02:53:49"/>
    <d v="2017-02-17T02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  <d v="2015-04-05T21:04:03"/>
    <d v="2015-05-05T21:04:03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19E-2"/>
    <n v="39.569274193548388"/>
    <x v="0"/>
    <x v="5"/>
    <d v="2014-04-28T18:24:01"/>
    <d v="2014-06-02T22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  <d v="2012-03-19T15:02:14"/>
    <d v="2012-05-18T15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  <d v="2015-03-02T16:51:49"/>
    <d v="2015-04-01T15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0.3256"/>
    <n v="88.8"/>
    <x v="0"/>
    <x v="5"/>
    <d v="2014-09-22T04:47:15"/>
    <d v="2014-11-21T05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0.19409999999999999"/>
    <n v="55.457142857142856"/>
    <x v="0"/>
    <x v="5"/>
    <d v="2013-07-10T07:00:15"/>
    <d v="2013-08-09T07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0999999999999999E-2"/>
    <n v="87.142857142857139"/>
    <x v="0"/>
    <x v="5"/>
    <d v="2012-09-10T11:08:09"/>
    <d v="2012-10-10T11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1E-3"/>
    <n v="10"/>
    <x v="0"/>
    <x v="5"/>
    <d v="2016-03-18T16:31:30"/>
    <d v="2016-04-14T09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0.502"/>
    <n v="51.224489795918366"/>
    <x v="0"/>
    <x v="5"/>
    <d v="2012-11-29T23:44:32"/>
    <d v="2013-01-28T23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1.8625E-3"/>
    <n v="13.545454545454545"/>
    <x v="0"/>
    <x v="5"/>
    <d v="2015-09-25T17:32:52"/>
    <d v="2015-11-05T18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0.21906971229845085"/>
    <n v="66.520080000000007"/>
    <x v="0"/>
    <x v="5"/>
    <d v="2013-04-17T07:08:19"/>
    <d v="2013-05-17T07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4E-5"/>
    <n v="50"/>
    <x v="0"/>
    <x v="5"/>
    <d v="2014-05-02T17:37:19"/>
    <d v="2014-06-01T17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  <d v="2016-10-26T09:16:34"/>
    <d v="2016-12-25T10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  <d v="2016-12-09T20:18:20"/>
    <d v="2017-01-08T20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2.8667813379201833E-3"/>
    <n v="71.666666666666671"/>
    <x v="0"/>
    <x v="5"/>
    <d v="2011-12-05T06:33:36"/>
    <d v="2012-01-05T06:33:00"/>
  </r>
  <r>
    <n v="490"/>
    <x v="490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  <d v="2012-07-23T18:14:45"/>
    <d v="2012-08-22T18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  <d v="2015-12-28T18:34:59"/>
    <d v="2016-01-27T18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  <d v="2016-08-13T19:50:30"/>
    <d v="2016-10-12T19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  <d v="2015-04-20T12:25:38"/>
    <d v="2015-05-20T12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1.5499999999999999E-3"/>
    <n v="10.333333333333334"/>
    <x v="0"/>
    <x v="5"/>
    <d v="2014-06-09T14:56:05"/>
    <d v="2014-07-02T22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  <d v="2015-06-16T14:51:45"/>
    <d v="2015-07-16T14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7E-5"/>
    <n v="1"/>
    <x v="0"/>
    <x v="5"/>
    <d v="2013-12-12T17:21:14"/>
    <d v="2014-02-10T17:21:14"/>
  </r>
  <r>
    <n v="497"/>
    <x v="497"/>
    <s v="live-action/animated series pilot."/>
    <n v="4480"/>
    <n v="30"/>
    <x v="2"/>
    <x v="0"/>
    <s v="USD"/>
    <n v="1419483600"/>
    <n v="1414889665"/>
    <b v="0"/>
    <x v="83"/>
    <b v="0"/>
    <s v="film &amp; video/animation"/>
    <n v="6.6964285714285711E-3"/>
    <n v="10"/>
    <x v="0"/>
    <x v="5"/>
    <d v="2014-11-01T19:54:25"/>
    <d v="2014-12-25T00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1E-2"/>
    <n v="136.09090909090909"/>
    <x v="0"/>
    <x v="5"/>
    <d v="2011-11-11T13:17:29"/>
    <d v="2011-12-23T13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2E-2"/>
    <n v="73.461538461538467"/>
    <x v="0"/>
    <x v="5"/>
    <d v="2009-08-18T16:29:28"/>
    <d v="2009-10-12T15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8E-2"/>
    <n v="53.75"/>
    <x v="0"/>
    <x v="5"/>
    <d v="2010-03-10T16:15:51"/>
    <d v="2010-05-08T17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  <d v="2011-06-09T00:37:31"/>
    <d v="2011-07-09T00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5E-2"/>
    <n v="57.5"/>
    <x v="0"/>
    <x v="5"/>
    <d v="2012-02-17T08:17:05"/>
    <d v="2012-03-18T07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7E-2"/>
    <n v="12.666666666666666"/>
    <x v="0"/>
    <x v="5"/>
    <d v="2014-12-18T07:38:23"/>
    <d v="2015-01-17T07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1E-2"/>
    <n v="67"/>
    <x v="0"/>
    <x v="5"/>
    <d v="2012-02-10T18:36:27"/>
    <d v="2012-04-10T17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4.3333333333333331E-3"/>
    <n v="3.7142857142857144"/>
    <x v="0"/>
    <x v="5"/>
    <d v="2015-11-09T21:21:26"/>
    <d v="2015-12-24T21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1.25E-3"/>
    <n v="250"/>
    <x v="0"/>
    <x v="5"/>
    <d v="2013-07-11T08:15:20"/>
    <d v="2013-08-10T08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000000000000001E-2"/>
    <n v="64"/>
    <x v="0"/>
    <x v="5"/>
    <d v="2012-09-04T18:00:57"/>
    <d v="2012-10-19T18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8.0000000000000002E-3"/>
    <n v="133.33333333333334"/>
    <x v="0"/>
    <x v="5"/>
    <d v="2012-03-26T19:35:01"/>
    <d v="2012-05-25T09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2E-3"/>
    <n v="10"/>
    <x v="0"/>
    <x v="5"/>
    <d v="2015-05-29T10:09:30"/>
    <d v="2015-06-28T10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  <d v="2016-01-30T23:13:59"/>
    <d v="2016-02-29T23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0.03"/>
    <n v="30"/>
    <x v="0"/>
    <x v="5"/>
    <d v="2013-03-07T02:16:22"/>
    <d v="2013-04-06T01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1.3749999999999999E-3"/>
    <n v="5.5"/>
    <x v="0"/>
    <x v="5"/>
    <d v="2016-10-06T12:48:47"/>
    <d v="2016-11-20T13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0.13924"/>
    <n v="102.38235294117646"/>
    <x v="0"/>
    <x v="5"/>
    <d v="2016-07-01T10:41:45"/>
    <d v="2016-08-15T02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3E-2"/>
    <n v="16.666666666666668"/>
    <x v="0"/>
    <x v="5"/>
    <d v="2014-07-10T09:44:07"/>
    <d v="2014-08-09T09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0.25413402061855672"/>
    <n v="725.02941176470586"/>
    <x v="0"/>
    <x v="5"/>
    <d v="2015-11-19T06:46:41"/>
    <d v="2015-12-29T06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  <d v="2015-03-28T13:41:20"/>
    <d v="2015-05-27T13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E-2"/>
    <n v="68.333333333333329"/>
    <x v="0"/>
    <x v="5"/>
    <d v="2017-01-03T09:46:01"/>
    <d v="2017-02-02T09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  <d v="2015-08-07T09:47:04"/>
    <d v="2015-09-06T09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0.22881426547787684"/>
    <n v="39.228571428571428"/>
    <x v="0"/>
    <x v="5"/>
    <d v="2012-11-05T04:23:41"/>
    <d v="2012-12-05T04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.0209999999999999"/>
    <n v="150.14705882352942"/>
    <x v="1"/>
    <x v="6"/>
    <d v="2015-11-10T11:51:01"/>
    <d v="2015-12-10T11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.0464"/>
    <n v="93.428571428571431"/>
    <x v="1"/>
    <x v="6"/>
    <d v="2016-10-02T21:13:39"/>
    <d v="2016-10-31T23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.1466666666666667"/>
    <n v="110.96774193548387"/>
    <x v="1"/>
    <x v="6"/>
    <d v="2016-02-29T19:58:45"/>
    <d v="2016-03-20T18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.206"/>
    <n v="71.785714285714292"/>
    <x v="1"/>
    <x v="6"/>
    <d v="2015-08-21T22:11:16"/>
    <d v="2015-09-20T22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.0867285714285715"/>
    <n v="29.258076923076924"/>
    <x v="1"/>
    <x v="6"/>
    <d v="2016-05-02T12:12:49"/>
    <d v="2016-06-01T12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"/>
    <n v="1000"/>
    <x v="1"/>
    <x v="6"/>
    <d v="2014-07-30T04:37:21"/>
    <d v="2014-09-13T04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.1399999999999999"/>
    <n v="74.347826086956516"/>
    <x v="1"/>
    <x v="6"/>
    <d v="2015-07-07T09:12:24"/>
    <d v="2015-08-07T12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.0085"/>
    <n v="63.829113924050631"/>
    <x v="1"/>
    <x v="6"/>
    <d v="2017-01-17T23:56:06"/>
    <d v="2017-02-17T11:05:00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.1565217391304348"/>
    <n v="44.333333333333336"/>
    <x v="1"/>
    <x v="6"/>
    <d v="2015-05-31T17:05:07"/>
    <d v="2015-06-21T16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.3041666666666667"/>
    <n v="86.944444444444443"/>
    <x v="1"/>
    <x v="6"/>
    <d v="2016-12-20T19:44:54"/>
    <d v="2017-01-11T00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.0778267254038179"/>
    <n v="126.55172413793103"/>
    <x v="1"/>
    <x v="6"/>
    <d v="2015-06-02T09:11:08"/>
    <d v="2015-06-23T21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"/>
    <n v="129.03225806451613"/>
    <x v="1"/>
    <x v="6"/>
    <d v="2016-11-01T20:33:49"/>
    <d v="2016-12-17T01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.2324999999999999"/>
    <n v="71.242774566473983"/>
    <x v="1"/>
    <x v="6"/>
    <d v="2016-04-12T19:10:08"/>
    <d v="2016-05-12T19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.002"/>
    <n v="117.88235294117646"/>
    <x v="1"/>
    <x v="6"/>
    <d v="2016-04-22T05:26:05"/>
    <d v="2016-05-16T05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.0466666666666666"/>
    <n v="327.08333333333331"/>
    <x v="1"/>
    <x v="6"/>
    <d v="2015-09-23T14:27:50"/>
    <d v="2015-11-01T18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.0249999999999999"/>
    <n v="34.745762711864408"/>
    <x v="1"/>
    <x v="6"/>
    <d v="2016-12-07T08:05:05"/>
    <d v="2017-01-06T08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.1825757575757576"/>
    <n v="100.06410256410257"/>
    <x v="1"/>
    <x v="6"/>
    <d v="2015-06-24T03:16:47"/>
    <d v="2015-08-03T13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.2050000000000001"/>
    <n v="40.847457627118644"/>
    <x v="1"/>
    <x v="6"/>
    <d v="2015-10-05T13:26:31"/>
    <d v="2015-11-04T14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.0242"/>
    <n v="252.01666666666668"/>
    <x v="1"/>
    <x v="6"/>
    <d v="2016-04-13T14:04:23"/>
    <d v="2016-05-13T14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.00644"/>
    <n v="25.161000000000001"/>
    <x v="1"/>
    <x v="6"/>
    <d v="2016-06-13T20:11:47"/>
    <d v="2016-07-04T20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E-5"/>
    <n v="1"/>
    <x v="2"/>
    <x v="7"/>
    <d v="2015-01-05T14:36:46"/>
    <d v="2015-02-04T14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5.5555555555555558E-3"/>
    <n v="25"/>
    <x v="2"/>
    <x v="7"/>
    <d v="2015-09-28T20:07:14"/>
    <d v="2015-10-28T20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8E-6"/>
    <n v="1"/>
    <x v="2"/>
    <x v="7"/>
    <d v="2016-03-04T12:41:56"/>
    <d v="2016-05-03T11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3.1818181818181819E-3"/>
    <n v="35"/>
    <x v="2"/>
    <x v="7"/>
    <d v="2014-10-01T21:12:42"/>
    <d v="2014-10-31T21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E-2"/>
    <n v="3"/>
    <x v="2"/>
    <x v="7"/>
    <d v="2016-06-04T10:46:00"/>
    <d v="2016-07-04T10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0.27383999999999997"/>
    <n v="402.70588235294116"/>
    <x v="2"/>
    <x v="7"/>
    <d v="2015-10-06T09:13:09"/>
    <d v="2015-11-15T10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63E-4"/>
    <n v="26"/>
    <x v="2"/>
    <x v="7"/>
    <d v="2015-09-02T11:01:55"/>
    <d v="2015-10-17T11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  <d v="2016-01-11T11:42:44"/>
    <d v="2016-02-10T11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8.9999999999999998E-4"/>
    <n v="9"/>
    <x v="2"/>
    <x v="7"/>
    <d v="2015-09-29T16:40:48"/>
    <d v="2015-10-29T16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E-2"/>
    <n v="8.5"/>
    <x v="2"/>
    <x v="7"/>
    <d v="2015-06-08T10:17:02"/>
    <d v="2015-07-08T10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7.0000000000000001E-3"/>
    <n v="8.75"/>
    <x v="2"/>
    <x v="7"/>
    <d v="2017-01-18T11:17:25"/>
    <d v="2017-01-31T00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1E-2"/>
    <n v="135.03571428571428"/>
    <x v="2"/>
    <x v="7"/>
    <d v="2015-06-18T01:37:04"/>
    <d v="2015-08-01T12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  <d v="2015-11-10T09:48:16"/>
    <d v="2016-01-09T09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4.9199999999999999E-3"/>
    <n v="20.5"/>
    <x v="2"/>
    <x v="7"/>
    <d v="2014-10-15T12:16:31"/>
    <d v="2014-11-14T13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0.36589147286821705"/>
    <n v="64.36363636363636"/>
    <x v="2"/>
    <x v="7"/>
    <d v="2014-09-19T11:26:12"/>
    <d v="2014-10-19T11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  <d v="2016-05-13T03:29:03"/>
    <d v="2016-06-12T03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000000000000001E-2"/>
    <n v="200"/>
    <x v="2"/>
    <x v="7"/>
    <d v="2015-12-07T15:38:37"/>
    <d v="2016-01-06T15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9.1066666666666674E-3"/>
    <n v="68.3"/>
    <x v="2"/>
    <x v="7"/>
    <d v="2016-11-02T17:36:43"/>
    <d v="2016-12-02T18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  <d v="2015-02-22T16:11:45"/>
    <d v="2015-03-24T15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5E-4"/>
    <n v="50"/>
    <x v="2"/>
    <x v="7"/>
    <d v="2015-11-13T01:47:40"/>
    <d v="2015-12-13T01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4"/>
    <n v="4"/>
    <x v="2"/>
    <x v="7"/>
    <d v="2014-11-17T13:30:45"/>
    <d v="2014-12-17T13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3.6666666666666666E-3"/>
    <n v="27.5"/>
    <x v="2"/>
    <x v="7"/>
    <d v="2015-09-21T10:48:33"/>
    <d v="2015-10-26T10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  <d v="2016-11-18T04:20:15"/>
    <d v="2016-12-18T04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62E-4"/>
    <n v="34"/>
    <x v="2"/>
    <x v="7"/>
    <d v="2015-01-17T20:40:47"/>
    <d v="2015-02-16T20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5"/>
    <n v="1"/>
    <x v="2"/>
    <x v="7"/>
    <d v="2016-02-11T17:37:55"/>
    <d v="2016-03-12T17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  <d v="2015-06-10T13:50:49"/>
    <d v="2015-07-10T13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2.0000000000000001E-4"/>
    <n v="1"/>
    <x v="2"/>
    <x v="7"/>
    <d v="2016-06-14T11:25:33"/>
    <d v="2016-07-14T11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  <d v="2014-12-02T15:13:14"/>
    <d v="2015-01-01T15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0.01"/>
    <n v="49"/>
    <x v="2"/>
    <x v="7"/>
    <d v="2015-12-10T17:07:03"/>
    <d v="2016-01-16T06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8.0000000000000002E-3"/>
    <n v="20"/>
    <x v="2"/>
    <x v="7"/>
    <d v="2015-12-02T15:20:12"/>
    <d v="2016-01-01T15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1.6705882352941177E-3"/>
    <n v="142"/>
    <x v="2"/>
    <x v="7"/>
    <d v="2016-01-19T14:09:29"/>
    <d v="2016-02-18T14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4.2399999999999998E-3"/>
    <n v="53"/>
    <x v="2"/>
    <x v="7"/>
    <d v="2015-07-07T14:35:23"/>
    <d v="2015-07-26T22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  <d v="2015-10-05T12:11:28"/>
    <d v="2015-11-04T13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3.892538925389254E-3"/>
    <n v="38.444444444444443"/>
    <x v="2"/>
    <x v="7"/>
    <d v="2014-11-19T20:12:11"/>
    <d v="2015-01-17T20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7.1556350626118068E-3"/>
    <n v="20"/>
    <x v="2"/>
    <x v="7"/>
    <d v="2016-09-19T05:38:27"/>
    <d v="2016-10-19T05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4.3166666666666666E-3"/>
    <n v="64.75"/>
    <x v="2"/>
    <x v="7"/>
    <d v="2015-05-14T11:37:23"/>
    <d v="2015-06-13T11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00000000000001E-5"/>
    <n v="1"/>
    <x v="2"/>
    <x v="7"/>
    <d v="2015-01-27T06:19:12"/>
    <d v="2015-03-28T05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2E-3"/>
    <n v="10"/>
    <x v="2"/>
    <x v="7"/>
    <d v="2016-03-21T09:08:22"/>
    <d v="2016-05-20T09:08:22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4"/>
    <n v="2"/>
    <x v="2"/>
    <x v="7"/>
    <d v="2015-08-14T08:53:13"/>
    <d v="2015-09-07T08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4E-2"/>
    <n v="35"/>
    <x v="2"/>
    <x v="7"/>
    <d v="2014-11-25T15:27:03"/>
    <d v="2014-12-25T15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2E-4"/>
    <n v="1"/>
    <x v="2"/>
    <x v="7"/>
    <d v="2016-08-23T16:47:47"/>
    <d v="2016-09-22T16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  <d v="2015-07-02T19:18:24"/>
    <d v="2015-08-01T19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  <d v="2015-02-20T12:45:19"/>
    <d v="2015-03-15T13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4"/>
    <n v="1"/>
    <x v="2"/>
    <x v="7"/>
    <d v="2015-02-17T17:31:27"/>
    <d v="2015-03-19T16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0.01"/>
    <n v="5"/>
    <x v="2"/>
    <x v="7"/>
    <d v="2015-02-14T12:11:56"/>
    <d v="2015-03-16T11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  <d v="2015-10-06T04:22:57"/>
    <d v="2015-11-30T19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5.5999999999999999E-3"/>
    <n v="14"/>
    <x v="2"/>
    <x v="7"/>
    <d v="2015-01-16T15:30:07"/>
    <d v="2015-02-15T15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5E-2"/>
    <n v="389.28571428571428"/>
    <x v="2"/>
    <x v="7"/>
    <d v="2015-03-17T13:10:33"/>
    <d v="2015-04-16T13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3E-2"/>
    <n v="150.5"/>
    <x v="2"/>
    <x v="7"/>
    <d v="2016-09-18T13:28:06"/>
    <d v="2016-11-17T14:28:06"/>
  </r>
  <r>
    <n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4"/>
    <n v="1"/>
    <x v="2"/>
    <x v="7"/>
    <d v="2015-06-23T09:44:59"/>
    <d v="2015-07-08T09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00000000000001E-2"/>
    <n v="24.777777777777779"/>
    <x v="2"/>
    <x v="7"/>
    <d v="2016-01-08T08:18:51"/>
    <d v="2016-02-08T08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7E-4"/>
    <n v="30.5"/>
    <x v="2"/>
    <x v="7"/>
    <d v="2015-06-22T08:02:10"/>
    <d v="2015-07-22T08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3E-2"/>
    <n v="250"/>
    <x v="2"/>
    <x v="7"/>
    <d v="2014-11-03T00:34:20"/>
    <d v="2014-12-03T00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0.23"/>
    <n v="16.428571428571427"/>
    <x v="2"/>
    <x v="7"/>
    <d v="2015-03-07T11:15:45"/>
    <d v="2015-04-06T10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1.0399999999999999E-3"/>
    <n v="13"/>
    <x v="2"/>
    <x v="7"/>
    <d v="2016-03-17T13:43:26"/>
    <d v="2016-04-16T13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4.2599999999999999E-3"/>
    <n v="53.25"/>
    <x v="2"/>
    <x v="7"/>
    <d v="2015-03-19T20:40:38"/>
    <d v="2015-05-03T20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2.9999999999999997E-4"/>
    <n v="3"/>
    <x v="2"/>
    <x v="7"/>
    <d v="2016-10-03T16:31:32"/>
    <d v="2016-11-02T16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2.6666666666666666E-3"/>
    <n v="10"/>
    <x v="2"/>
    <x v="7"/>
    <d v="2016-06-24T11:55:35"/>
    <d v="2016-07-31T11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0.34"/>
    <n v="121.42857142857143"/>
    <x v="2"/>
    <x v="7"/>
    <d v="2014-11-04T19:03:01"/>
    <d v="2014-12-04T19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4"/>
    <n v="15.5"/>
    <x v="2"/>
    <x v="7"/>
    <d v="2015-02-12T14:30:02"/>
    <d v="2015-03-08T10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0.02"/>
    <n v="100"/>
    <x v="2"/>
    <x v="7"/>
    <d v="2015-03-10T14:09:22"/>
    <d v="2015-05-09T14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E-2"/>
    <n v="23.333333333333332"/>
    <x v="2"/>
    <x v="7"/>
    <d v="2014-11-26T15:35:39"/>
    <d v="2014-12-26T15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  <d v="2015-05-19T14:03:35"/>
    <d v="2015-06-18T14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E-2"/>
    <n v="45.386153846153846"/>
    <x v="2"/>
    <x v="7"/>
    <d v="2014-07-15T10:20:23"/>
    <d v="2014-08-14T10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  <d v="2014-07-28T19:50:56"/>
    <d v="2014-08-27T19:50:56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00000000000001E-2"/>
    <n v="16.375"/>
    <x v="2"/>
    <x v="7"/>
    <d v="2015-07-09T03:35:08"/>
    <d v="2015-08-23T03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2E-3"/>
    <n v="10"/>
    <x v="2"/>
    <x v="7"/>
    <d v="2015-04-08T10:36:49"/>
    <d v="2015-05-24T10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  <d v="2015-10-23T14:48:56"/>
    <d v="2015-11-22T15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9.7400000000000004E-3"/>
    <n v="292.2"/>
    <x v="2"/>
    <x v="7"/>
    <d v="2015-05-16T17:06:20"/>
    <d v="2015-06-15T17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6.41025641025641E-3"/>
    <n v="5"/>
    <x v="2"/>
    <x v="7"/>
    <d v="2015-10-29T19:49:04"/>
    <d v="2015-11-28T20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  <d v="2015-03-23T14:56:26"/>
    <d v="2015-04-22T14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  <d v="2015-11-20T08:27:17"/>
    <d v="2016-01-19T08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  <d v="2016-08-02T19:45:46"/>
    <d v="2016-09-01T19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0.21363333333333334"/>
    <n v="105.93388429752066"/>
    <x v="2"/>
    <x v="7"/>
    <d v="2015-08-31T06:55:20"/>
    <d v="2015-09-30T23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  <d v="2016-05-24T20:29:00"/>
    <d v="2016-06-23T20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  <d v="2015-08-25T21:55:59"/>
    <d v="2015-09-24T21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  <d v="2017-01-26T04:01:47"/>
    <d v="2017-02-25T04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0.03"/>
    <n v="20"/>
    <x v="2"/>
    <x v="7"/>
    <d v="2015-03-24T03:14:03"/>
    <d v="2015-05-08T03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  <d v="2015-11-09T14:26:43"/>
    <d v="2015-12-09T14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8E-7"/>
    <n v="1"/>
    <x v="2"/>
    <x v="7"/>
    <d v="2014-09-26T10:36:30"/>
    <d v="2014-11-25T11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0.01"/>
    <n v="300"/>
    <x v="2"/>
    <x v="7"/>
    <d v="2014-07-11T12:12:18"/>
    <d v="2014-08-25T12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E-2"/>
    <n v="87"/>
    <x v="2"/>
    <x v="7"/>
    <d v="2016-06-07T18:42:17"/>
    <d v="2016-07-07T18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3E-2"/>
    <n v="37.888888888888886"/>
    <x v="2"/>
    <x v="7"/>
    <d v="2016-06-11T13:35:38"/>
    <d v="2016-07-01T13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  <d v="2015-04-27T19:13:17"/>
    <d v="2015-05-27T19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  <d v="2015-04-14T18:44:01"/>
    <d v="2015-05-14T18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  <d v="2017-02-24T16:29:37"/>
    <d v="2017-03-26T15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0.17380000000000001"/>
    <n v="111.41025641025641"/>
    <x v="2"/>
    <x v="7"/>
    <d v="2015-07-13T08:25:39"/>
    <d v="2015-08-15T08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2.0000000000000001E-4"/>
    <n v="90"/>
    <x v="2"/>
    <x v="7"/>
    <d v="2016-01-15T02:21:51"/>
    <d v="2016-03-14T18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  <d v="2014-06-13T11:37:37"/>
    <d v="2014-07-13T11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1.75E-3"/>
    <n v="116.66666666666667"/>
    <x v="2"/>
    <x v="7"/>
    <d v="2016-04-14T10:18:28"/>
    <d v="2016-05-14T10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08E-4"/>
    <n v="10"/>
    <x v="2"/>
    <x v="7"/>
    <d v="2015-08-07T09:52:01"/>
    <d v="2015-09-06T00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E-2"/>
    <n v="76.666666666666671"/>
    <x v="2"/>
    <x v="7"/>
    <d v="2016-04-29T13:32:09"/>
    <d v="2016-05-28T13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  <d v="2015-10-26T10:49:25"/>
    <d v="2015-11-25T11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0.1245"/>
    <n v="49.8"/>
    <x v="2"/>
    <x v="7"/>
    <d v="2016-05-17T02:11:02"/>
    <d v="2016-06-17T18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2.0000000000000001E-4"/>
    <n v="1"/>
    <x v="2"/>
    <x v="7"/>
    <d v="2015-01-27T17:17:09"/>
    <d v="2015-02-26T17:17:09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7E-5"/>
    <n v="2"/>
    <x v="2"/>
    <x v="7"/>
    <d v="2015-03-12T21:12:42"/>
    <d v="2015-04-11T21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2E-3"/>
    <n v="4"/>
    <x v="2"/>
    <x v="7"/>
    <d v="2015-05-07T05:55:50"/>
    <d v="2015-06-06T05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  <d v="2017-01-27T18:05:18"/>
    <d v="2017-02-25T18:04:00"/>
  </r>
  <r>
    <n v="638"/>
    <x v="638"/>
    <s v="O0"/>
    <n v="200000"/>
    <n v="18"/>
    <x v="1"/>
    <x v="12"/>
    <s v="EUR"/>
    <n v="1490447662"/>
    <n v="1485267262"/>
    <b v="0"/>
    <x v="79"/>
    <b v="0"/>
    <s v="technology/web"/>
    <n v="9.0000000000000006E-5"/>
    <n v="3"/>
    <x v="2"/>
    <x v="7"/>
    <d v="2017-01-24T09:14:22"/>
    <d v="2017-03-25T08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5E-7"/>
    <n v="1"/>
    <x v="2"/>
    <x v="7"/>
    <d v="2014-08-14T08:59:55"/>
    <d v="2014-10-13T08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.4428571428571428"/>
    <n v="50.5"/>
    <x v="2"/>
    <x v="8"/>
    <d v="2016-11-09T05:05:15"/>
    <d v="2016-11-24T18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.1916249999999999"/>
    <n v="151.31746031746033"/>
    <x v="2"/>
    <x v="8"/>
    <d v="2015-07-14T08:40:48"/>
    <d v="2015-08-13T08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.604850000000001"/>
    <n v="134.3592456301748"/>
    <x v="2"/>
    <x v="8"/>
    <d v="2015-07-14T10:37:54"/>
    <d v="2015-08-19T10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.0580799999999999"/>
    <n v="174.02631578947367"/>
    <x v="2"/>
    <x v="8"/>
    <d v="2015-04-06T10:24:35"/>
    <d v="2015-05-31T10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.0011791999999997"/>
    <n v="73.486268364348675"/>
    <x v="2"/>
    <x v="8"/>
    <d v="2014-09-16T10:58:59"/>
    <d v="2014-10-28T20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.7869999999999999"/>
    <n v="23.518987341772153"/>
    <x v="2"/>
    <x v="8"/>
    <d v="2016-07-12T19:37:54"/>
    <d v="2016-08-11T19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.3187625000000001"/>
    <n v="39.074444444444445"/>
    <x v="2"/>
    <x v="8"/>
    <d v="2014-07-12T15:27:47"/>
    <d v="2014-08-11T15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.0705"/>
    <n v="125.94117647058823"/>
    <x v="2"/>
    <x v="8"/>
    <d v="2016-02-16T13:25:49"/>
    <d v="2016-03-17T12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.2682285714285715"/>
    <n v="1644"/>
    <x v="2"/>
    <x v="8"/>
    <d v="2014-09-09T11:38:28"/>
    <d v="2014-10-14T11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.3996"/>
    <n v="42.670731707317074"/>
    <x v="2"/>
    <x v="8"/>
    <d v="2014-08-26T16:53:33"/>
    <d v="2014-09-16T16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.1240000000000001"/>
    <n v="35.125"/>
    <x v="2"/>
    <x v="8"/>
    <d v="2014-10-19T19:53:04"/>
    <d v="2014-12-18T20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.00528"/>
    <n v="239.35238095238094"/>
    <x v="2"/>
    <x v="8"/>
    <d v="2014-11-12T19:25:11"/>
    <d v="2014-12-12T19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.0046666666666666"/>
    <n v="107.64285714285714"/>
    <x v="2"/>
    <x v="8"/>
    <d v="2016-11-01T11:34:10"/>
    <d v="2016-12-01T12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.4144600000000001"/>
    <n v="95.830623306233065"/>
    <x v="2"/>
    <x v="8"/>
    <d v="2015-07-14T09:50:40"/>
    <d v="2015-08-20T09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.6729166666666666"/>
    <n v="31.663376110562684"/>
    <x v="2"/>
    <x v="8"/>
    <d v="2015-06-08T17:58:33"/>
    <d v="2015-07-08T17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.4688749999999999"/>
    <n v="42.886861313868614"/>
    <x v="2"/>
    <x v="8"/>
    <d v="2015-02-10T17:58:32"/>
    <d v="2015-03-12T16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.1356000000000002"/>
    <n v="122.73563218390805"/>
    <x v="2"/>
    <x v="8"/>
    <d v="2016-02-17T14:18:39"/>
    <d v="2016-04-17T13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.2569999999999999"/>
    <n v="190.45454545454547"/>
    <x v="2"/>
    <x v="8"/>
    <d v="2015-11-23T15:17:52"/>
    <d v="2015-12-23T15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.0446206037108834"/>
    <n v="109.33695652173913"/>
    <x v="2"/>
    <x v="8"/>
    <d v="2015-06-23T22:51:29"/>
    <d v="2015-07-26T13:00:00"/>
  </r>
  <r>
    <n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n v="1.0056666666666667"/>
    <n v="143.66666666666666"/>
    <x v="2"/>
    <x v="8"/>
    <d v="2015-07-24T09:14:55"/>
    <d v="2015-08-23T09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8E-2"/>
    <n v="84.944444444444443"/>
    <x v="2"/>
    <x v="8"/>
    <d v="2014-10-10T12:47:59"/>
    <d v="2014-11-09T13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9.4999999999999998E-3"/>
    <n v="10.555555555555555"/>
    <x v="2"/>
    <x v="8"/>
    <d v="2016-09-23T10:29:19"/>
    <d v="2016-10-23T10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4.0000000000000001E-3"/>
    <n v="39"/>
    <x v="2"/>
    <x v="8"/>
    <d v="2014-12-17T05:30:47"/>
    <d v="2015-01-16T05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3.5000000000000001E-3"/>
    <n v="100"/>
    <x v="2"/>
    <x v="8"/>
    <d v="2015-06-18T15:14:16"/>
    <d v="2015-07-18T15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5E-2"/>
    <n v="31.172413793103448"/>
    <x v="2"/>
    <x v="8"/>
    <d v="2015-03-14T10:59:35"/>
    <d v="2015-04-13T10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0.18640000000000001"/>
    <n v="155.33333333333334"/>
    <x v="2"/>
    <x v="8"/>
    <d v="2016-11-14T12:04:21"/>
    <d v="2017-01-13T12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3E-5"/>
    <n v="2"/>
    <x v="2"/>
    <x v="8"/>
    <d v="2014-07-18T14:58:18"/>
    <d v="2014-08-17T14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0.1002"/>
    <n v="178.92857142857142"/>
    <x v="2"/>
    <x v="8"/>
    <d v="2016-09-19T03:57:43"/>
    <d v="2016-10-29T03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2E-2"/>
    <n v="27.36"/>
    <x v="2"/>
    <x v="8"/>
    <d v="2015-03-27T14:57:02"/>
    <d v="2015-05-11T14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0.21507499999999999"/>
    <n v="1536.25"/>
    <x v="2"/>
    <x v="8"/>
    <d v="2016-06-06T10:00:58"/>
    <d v="2016-07-06T10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0.29276666666666668"/>
    <n v="84.99677419354839"/>
    <x v="2"/>
    <x v="8"/>
    <d v="2016-05-16T12:02:00"/>
    <d v="2016-06-19T03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0.39426666666666665"/>
    <n v="788.5333333333333"/>
    <x v="2"/>
    <x v="8"/>
    <d v="2014-12-11T11:37:32"/>
    <d v="2015-01-13T23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0.21628"/>
    <n v="50.29767441860465"/>
    <x v="2"/>
    <x v="8"/>
    <d v="2014-12-01T00:16:04"/>
    <d v="2014-12-31T23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2.0500000000000002E-3"/>
    <n v="68.333333333333329"/>
    <x v="2"/>
    <x v="8"/>
    <d v="2014-07-18T15:10:17"/>
    <d v="2014-09-01T15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2.9999999999999997E-4"/>
    <n v="7.5"/>
    <x v="2"/>
    <x v="8"/>
    <d v="2014-06-12T21:47:07"/>
    <d v="2014-08-11T21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0.14849999999999999"/>
    <n v="34.269230769230766"/>
    <x v="2"/>
    <x v="8"/>
    <d v="2014-12-02T17:20:04"/>
    <d v="2015-01-01T01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E-2"/>
    <n v="61.291666666666664"/>
    <x v="2"/>
    <x v="8"/>
    <d v="2015-01-08T13:26:21"/>
    <d v="2015-02-07T13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0.25584000000000001"/>
    <n v="133.25"/>
    <x v="2"/>
    <x v="8"/>
    <d v="2016-05-14T04:41:35"/>
    <d v="2016-06-28T04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6E-2"/>
    <n v="65.17647058823529"/>
    <x v="2"/>
    <x v="8"/>
    <d v="2016-04-21T04:02:18"/>
    <d v="2016-05-21T04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0.15485964912280703"/>
    <n v="93.90425531914893"/>
    <x v="2"/>
    <x v="8"/>
    <d v="2016-07-05T11:41:49"/>
    <d v="2016-09-03T11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0.25912000000000002"/>
    <n v="150.65116279069767"/>
    <x v="2"/>
    <x v="8"/>
    <d v="2014-08-13T07:02:11"/>
    <d v="2014-09-17T07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4.0000000000000002E-4"/>
    <n v="1"/>
    <x v="2"/>
    <x v="8"/>
    <d v="2016-09-26T14:20:04"/>
    <d v="2016-10-26T14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1.06E-3"/>
    <n v="13.25"/>
    <x v="2"/>
    <x v="8"/>
    <d v="2017-02-12T13:22:02"/>
    <d v="2017-03-14T12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8.5142857142857138E-3"/>
    <n v="99.333333333333329"/>
    <x v="2"/>
    <x v="8"/>
    <d v="2016-09-21T16:36:04"/>
    <d v="2016-10-31T16:36:04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1E-2"/>
    <n v="177.39259259259259"/>
    <x v="2"/>
    <x v="8"/>
    <d v="2014-06-19T06:21:31"/>
    <d v="2014-07-24T22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0.27650000000000002"/>
    <n v="55.3"/>
    <x v="2"/>
    <x v="8"/>
    <d v="2014-11-28T15:47:52"/>
    <d v="2015-01-12T15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  <d v="2015-07-04T11:09:30"/>
    <d v="2015-08-03T11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499999999999997E-2"/>
    <n v="591.66666666666663"/>
    <x v="2"/>
    <x v="8"/>
    <d v="2016-12-07T13:00:53"/>
    <d v="2017-02-05T13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0.72989999999999999"/>
    <n v="405.5"/>
    <x v="2"/>
    <x v="8"/>
    <d v="2015-09-14T21:30:53"/>
    <d v="2015-10-14T21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0.57648750000000004"/>
    <n v="343.14732142857144"/>
    <x v="2"/>
    <x v="8"/>
    <d v="2016-11-01T11:01:37"/>
    <d v="2016-12-07T23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0.1234"/>
    <n v="72.588235294117652"/>
    <x v="2"/>
    <x v="8"/>
    <d v="2016-07-28T10:14:01"/>
    <d v="2016-09-09T01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5.1999999999999998E-3"/>
    <n v="26"/>
    <x v="2"/>
    <x v="8"/>
    <d v="2015-06-02T19:40:46"/>
    <d v="2015-06-30T19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7E-2"/>
    <n v="6.4975124378109452"/>
    <x v="2"/>
    <x v="8"/>
    <d v="2016-11-22T04:01:03"/>
    <d v="2016-12-22T04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0.35338000000000003"/>
    <n v="119.38513513513513"/>
    <x v="2"/>
    <x v="8"/>
    <d v="2015-03-31T14:23:47"/>
    <d v="2015-04-30T14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3.933333333333333E-3"/>
    <n v="84.285714285714292"/>
    <x v="2"/>
    <x v="8"/>
    <d v="2017-01-02T10:55:59"/>
    <d v="2017-02-01T10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E-2"/>
    <n v="90.857142857142861"/>
    <x v="2"/>
    <x v="8"/>
    <d v="2014-10-01T07:30:20"/>
    <d v="2014-10-31T07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5E-6"/>
    <n v="1"/>
    <x v="2"/>
    <x v="8"/>
    <d v="2014-06-25T17:15:02"/>
    <d v="2014-07-25T17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0.46379999999999999"/>
    <n v="20.342105263157894"/>
    <x v="2"/>
    <x v="8"/>
    <d v="2016-01-19T07:33:09"/>
    <d v="2016-02-03T07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0.15390000000000001"/>
    <n v="530.68965517241384"/>
    <x v="2"/>
    <x v="8"/>
    <d v="2014-08-15T17:20:45"/>
    <d v="2014-09-17T21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0.824221076923077"/>
    <n v="120.39184269662923"/>
    <x v="2"/>
    <x v="8"/>
    <d v="2013-10-16T06:39:08"/>
    <d v="2013-11-22T11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7E-2"/>
    <n v="13"/>
    <x v="2"/>
    <x v="8"/>
    <d v="2016-12-11T11:31:21"/>
    <d v="2017-01-10T11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0.26600000000000001"/>
    <n v="291.33333333333331"/>
    <x v="2"/>
    <x v="8"/>
    <d v="2014-06-23T10:54:40"/>
    <d v="2014-07-23T10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0.30813400000000002"/>
    <n v="124.9191891891892"/>
    <x v="2"/>
    <x v="8"/>
    <d v="2016-10-25T12:26:27"/>
    <d v="2016-11-24T13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00000000000002E-2"/>
    <n v="119.57142857142857"/>
    <x v="2"/>
    <x v="8"/>
    <d v="2016-12-07T17:49:09"/>
    <d v="2017-01-31T18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8.7454545454545458E-3"/>
    <n v="120.25"/>
    <x v="2"/>
    <x v="8"/>
    <d v="2016-12-21T23:37:48"/>
    <d v="2017-02-19T23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9.7699999999999992E-3"/>
    <n v="195.4"/>
    <x v="2"/>
    <x v="8"/>
    <d v="2016-12-22T06:47:58"/>
    <d v="2017-01-21T06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  <d v="2016-11-02T18:53:03"/>
    <d v="2016-12-14T13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0.78927352941176465"/>
    <n v="117.69868421052631"/>
    <x v="2"/>
    <x v="8"/>
    <d v="2016-11-22T10:55:27"/>
    <d v="2017-01-01T10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0.22092500000000001"/>
    <n v="23.948509485094849"/>
    <x v="2"/>
    <x v="8"/>
    <d v="2014-07-15T08:56:40"/>
    <d v="2014-09-13T08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4.0666666666666663E-3"/>
    <n v="30.5"/>
    <x v="2"/>
    <x v="8"/>
    <d v="2014-11-04T19:59:19"/>
    <d v="2014-12-04T19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  <d v="2014-07-17T18:38:22"/>
    <d v="2014-08-19T19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0.33790999999999999"/>
    <n v="99.973372781065095"/>
    <x v="2"/>
    <x v="8"/>
    <d v="2016-11-04T06:01:08"/>
    <d v="2016-12-14T07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2.1649484536082476E-3"/>
    <n v="26.25"/>
    <x v="2"/>
    <x v="8"/>
    <d v="2016-01-15T11:20:32"/>
    <d v="2016-02-14T11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7.9600000000000001E-3"/>
    <n v="199"/>
    <x v="2"/>
    <x v="8"/>
    <d v="2016-05-06T07:42:12"/>
    <d v="2016-06-05T07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0.14993333333333334"/>
    <n v="80.321428571428569"/>
    <x v="2"/>
    <x v="8"/>
    <d v="2016-12-30T13:54:42"/>
    <d v="2017-02-28T13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6E-2"/>
    <n v="115.75"/>
    <x v="2"/>
    <x v="8"/>
    <d v="2015-09-25T21:10:40"/>
    <d v="2015-11-04T22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0.10214285714285715"/>
    <n v="44.6875"/>
    <x v="2"/>
    <x v="8"/>
    <d v="2014-10-28T10:48:27"/>
    <d v="2014-11-30T19:00:00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3.0500000000000002E-3"/>
    <n v="76.25"/>
    <x v="2"/>
    <x v="8"/>
    <d v="2014-08-06T15:30:02"/>
    <d v="2014-09-05T15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7.4999999999999997E-3"/>
    <n v="22.5"/>
    <x v="2"/>
    <x v="8"/>
    <d v="2017-01-17T15:17:27"/>
    <d v="2017-02-18T00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3E-2"/>
    <n v="19.399999999999999"/>
    <x v="2"/>
    <x v="8"/>
    <d v="2016-02-08T19:57:56"/>
    <d v="2016-02-22T19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.4394736842105262"/>
    <n v="66.707317073170728"/>
    <x v="3"/>
    <x v="9"/>
    <d v="2012-01-01T10:34:51"/>
    <d v="2012-01-29T10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.2210975609756098"/>
    <n v="84.142857142857139"/>
    <x v="3"/>
    <x v="9"/>
    <d v="2014-06-17T08:43:27"/>
    <d v="2014-08-01T08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.3202400000000001"/>
    <n v="215.72549019607843"/>
    <x v="3"/>
    <x v="9"/>
    <d v="2012-03-09T14:19:38"/>
    <d v="2012-04-08T13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.0938000000000001"/>
    <n v="54.69"/>
    <x v="3"/>
    <x v="9"/>
    <d v="2015-06-29T14:35:49"/>
    <d v="2015-07-29T22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.0547157142857144"/>
    <n v="51.62944055944056"/>
    <x v="3"/>
    <x v="9"/>
    <d v="2011-05-31T10:19:23"/>
    <d v="2011-06-30T10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.0035000000000001"/>
    <n v="143.35714285714286"/>
    <x v="3"/>
    <x v="9"/>
    <d v="2015-11-13T10:01:52"/>
    <d v="2015-12-13T10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.014"/>
    <n v="72.428571428571431"/>
    <x v="3"/>
    <x v="9"/>
    <d v="2013-03-12T20:01:27"/>
    <d v="2013-04-11T20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.5551428571428572"/>
    <n v="36.530201342281877"/>
    <x v="3"/>
    <x v="9"/>
    <d v="2012-12-03T19:29:09"/>
    <d v="2013-01-14T16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.05566"/>
    <n v="60.903461538461535"/>
    <x v="3"/>
    <x v="9"/>
    <d v="2011-07-07T15:05:57"/>
    <d v="2011-08-21T15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.3065"/>
    <n v="43.55"/>
    <x v="3"/>
    <x v="9"/>
    <d v="2012-07-20T23:27:41"/>
    <d v="2012-09-18T23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.3219000000000001"/>
    <n v="99.766037735849054"/>
    <x v="3"/>
    <x v="9"/>
    <d v="2011-11-07T12:53:11"/>
    <d v="2011-12-07T12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.26"/>
    <n v="88.732394366197184"/>
    <x v="3"/>
    <x v="9"/>
    <d v="2011-12-02T14:05:47"/>
    <d v="2012-01-22T01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.6"/>
    <n v="4.9230769230769234"/>
    <x v="3"/>
    <x v="9"/>
    <d v="2013-07-31T05:11:01"/>
    <d v="2013-09-29T05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.2048000000000001"/>
    <n v="17.822485207100591"/>
    <x v="3"/>
    <x v="9"/>
    <d v="2013-11-20T05:04:52"/>
    <d v="2013-12-20T05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.2552941176470589"/>
    <n v="187.19298245614036"/>
    <x v="3"/>
    <x v="9"/>
    <d v="2015-04-07T22:57:00"/>
    <d v="2015-05-09T00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.1440638297872341"/>
    <n v="234.80786026200875"/>
    <x v="3"/>
    <x v="9"/>
    <d v="2014-11-02T19:42:26"/>
    <d v="2014-12-03T19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.151388888888889"/>
    <n v="105.04629629629629"/>
    <x v="3"/>
    <x v="9"/>
    <d v="2013-11-01T12:37:20"/>
    <d v="2013-11-20T23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.224"/>
    <n v="56.666666666666664"/>
    <x v="3"/>
    <x v="9"/>
    <d v="2014-01-28T01:36:27"/>
    <d v="2014-02-14T15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.0673333333333332"/>
    <n v="39.048780487804876"/>
    <x v="3"/>
    <x v="9"/>
    <d v="2014-10-31T09:29:54"/>
    <d v="2014-11-30T23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.5833333333333333"/>
    <n v="68.345323741007192"/>
    <x v="3"/>
    <x v="9"/>
    <d v="2014-07-09T07:03:49"/>
    <d v="2014-08-11T07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.0740000000000001"/>
    <n v="169.57894736842104"/>
    <x v="3"/>
    <x v="9"/>
    <d v="2015-06-06T22:31:22"/>
    <d v="2015-06-20T22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.0226"/>
    <n v="141.42340425531913"/>
    <x v="3"/>
    <x v="9"/>
    <d v="2013-05-07T10:33:26"/>
    <d v="2013-06-11T10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.1071428571428572"/>
    <n v="67.391304347826093"/>
    <x v="3"/>
    <x v="9"/>
    <d v="2014-02-19T17:01:52"/>
    <d v="2014-03-21T16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.48"/>
    <n v="54.266666666666666"/>
    <x v="3"/>
    <x v="9"/>
    <d v="2012-03-22T12:01:25"/>
    <d v="2012-04-16T16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.0232000000000001"/>
    <n v="82.516129032258064"/>
    <x v="3"/>
    <x v="9"/>
    <d v="2012-11-13T17:58:23"/>
    <d v="2012-12-13T17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.7909909909909909"/>
    <n v="53.729729729729726"/>
    <x v="3"/>
    <x v="9"/>
    <d v="2013-04-03T08:44:05"/>
    <d v="2013-05-03T08:44:05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.1108135252761968"/>
    <n v="34.206185567010309"/>
    <x v="3"/>
    <x v="9"/>
    <d v="2012-09-04T20:01:49"/>
    <d v="2012-09-22T22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.0004285714285714"/>
    <n v="127.32727272727273"/>
    <x v="3"/>
    <x v="9"/>
    <d v="2014-12-15T08:10:19"/>
    <d v="2015-01-15T05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.0024999999999999"/>
    <n v="45.56818181818182"/>
    <x v="3"/>
    <x v="9"/>
    <d v="2014-07-11T15:19:26"/>
    <d v="2014-08-10T15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.0556000000000001"/>
    <n v="95.963636363636368"/>
    <x v="3"/>
    <x v="9"/>
    <d v="2016-12-29T17:35:30"/>
    <d v="2017-01-28T17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.0258775877587758"/>
    <n v="77.271186440677965"/>
    <x v="3"/>
    <x v="9"/>
    <d v="2013-01-25T16:04:32"/>
    <d v="2013-02-24T16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.1850000000000001"/>
    <n v="57.338709677419352"/>
    <x v="3"/>
    <x v="9"/>
    <d v="2011-06-19T10:07:55"/>
    <d v="2011-08-04T10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.117"/>
    <n v="53.19047619047619"/>
    <x v="3"/>
    <x v="9"/>
    <d v="2016-09-26T05:06:57"/>
    <d v="2016-10-16T06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.28"/>
    <n v="492.30769230769232"/>
    <x v="3"/>
    <x v="9"/>
    <d v="2015-01-15T09:09:51"/>
    <d v="2015-02-14T09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.0375000000000001"/>
    <n v="42.346938775510203"/>
    <x v="3"/>
    <x v="9"/>
    <d v="2012-12-06T12:58:41"/>
    <d v="2013-01-05T12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.0190760000000001"/>
    <n v="37.466029411764708"/>
    <x v="3"/>
    <x v="9"/>
    <d v="2013-04-19T09:31:17"/>
    <d v="2013-05-19T19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.177142857142857"/>
    <n v="37.454545454545453"/>
    <x v="3"/>
    <x v="9"/>
    <d v="2011-02-16T13:24:19"/>
    <d v="2011-04-18T12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.38"/>
    <n v="33.055555555555557"/>
    <x v="3"/>
    <x v="9"/>
    <d v="2012-11-21T20:18:34"/>
    <d v="2012-12-05T20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.02"/>
    <n v="134.21052631578948"/>
    <x v="3"/>
    <x v="9"/>
    <d v="2010-09-08T15:04:28"/>
    <d v="2010-10-08T15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.0192000000000001"/>
    <n v="51.474747474747474"/>
    <x v="3"/>
    <x v="9"/>
    <d v="2014-05-30T02:55:39"/>
    <d v="2014-07-09T02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  <d v="2016-10-27T13:20:13"/>
    <d v="2016-11-26T14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E-2"/>
    <n v="39.166666666666664"/>
    <x v="3"/>
    <x v="10"/>
    <d v="2014-01-03T13:02:06"/>
    <d v="2014-02-02T13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  <d v="2016-11-16T15:36:10"/>
    <d v="2016-12-04T01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1.1655011655011655E-3"/>
    <n v="5"/>
    <x v="3"/>
    <x v="10"/>
    <d v="2013-07-16T05:43:28"/>
    <d v="2013-08-15T05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  <d v="2015-08-10T23:09:21"/>
    <d v="2015-09-09T23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0.36014285714285715"/>
    <n v="57.295454545454547"/>
    <x v="3"/>
    <x v="10"/>
    <d v="2014-09-19T08:01:24"/>
    <d v="2014-10-19T08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  <d v="2015-01-17T13:48:03"/>
    <d v="2015-02-16T13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00000000000001E-2"/>
    <n v="59"/>
    <x v="3"/>
    <x v="10"/>
    <d v="2015-04-20T22:26:50"/>
    <d v="2015-05-20T22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  <d v="2013-11-15T23:58:10"/>
    <d v="2013-12-15T23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0.41399999999999998"/>
    <n v="31.846153846153847"/>
    <x v="3"/>
    <x v="10"/>
    <d v="2013-11-26T18:54:54"/>
    <d v="2013-12-26T18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  <d v="2013-01-15T18:59:29"/>
    <d v="2013-02-24T18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1E-4"/>
    <n v="10"/>
    <x v="3"/>
    <x v="10"/>
    <d v="2015-12-11T14:46:42"/>
    <d v="2016-01-30T14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3E-2"/>
    <n v="50"/>
    <x v="3"/>
    <x v="10"/>
    <d v="2009-09-11T20:21:59"/>
    <d v="2009-10-31T22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8.5129023676509714E-3"/>
    <n v="16"/>
    <x v="3"/>
    <x v="10"/>
    <d v="2015-04-06T12:39:45"/>
    <d v="2015-05-10T18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0.70199999999999996"/>
    <n v="39"/>
    <x v="3"/>
    <x v="10"/>
    <d v="2014-01-24T13:43:38"/>
    <d v="2014-02-23T13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1E-2"/>
    <n v="34"/>
    <x v="3"/>
    <x v="10"/>
    <d v="2011-11-15T20:26:35"/>
    <d v="2011-12-15T20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0.51400000000000001"/>
    <n v="63.122807017543863"/>
    <x v="3"/>
    <x v="10"/>
    <d v="2015-09-03T11:27:25"/>
    <d v="2015-10-11T00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7.0000000000000001E-3"/>
    <n v="7"/>
    <x v="3"/>
    <x v="10"/>
    <d v="2013-07-01T18:32:57"/>
    <d v="2013-07-31T18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4.0000000000000001E-3"/>
    <n v="2"/>
    <x v="3"/>
    <x v="10"/>
    <d v="2014-03-31T11:51:20"/>
    <d v="2014-04-30T11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68E-2"/>
    <n v="66.666666666666671"/>
    <x v="3"/>
    <x v="10"/>
    <d v="2010-09-15T11:25:05"/>
    <d v="2010-10-14T23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.04"/>
    <n v="38.518518518518519"/>
    <x v="4"/>
    <x v="11"/>
    <d v="2011-04-03T11:10:25"/>
    <d v="2011-05-03T11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.3315375"/>
    <n v="42.609200000000001"/>
    <x v="4"/>
    <x v="11"/>
    <d v="2013-05-08T19:01:14"/>
    <d v="2013-06-07T19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"/>
    <n v="50"/>
    <x v="4"/>
    <x v="11"/>
    <d v="2012-07-26T13:11:42"/>
    <d v="2012-08-25T13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.4813333333333334"/>
    <n v="63.485714285714288"/>
    <x v="4"/>
    <x v="11"/>
    <d v="2012-03-19T13:34:09"/>
    <d v="2012-04-27T17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.0249999999999999"/>
    <n v="102.5"/>
    <x v="4"/>
    <x v="11"/>
    <d v="2014-02-04T22:35:19"/>
    <d v="2014-03-16T21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.8062799999999999"/>
    <n v="31.142758620689655"/>
    <x v="4"/>
    <x v="11"/>
    <d v="2013-01-29T09:15:15"/>
    <d v="2013-02-28T09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.4279999999999999"/>
    <n v="162.27272727272728"/>
    <x v="4"/>
    <x v="11"/>
    <d v="2012-03-14T20:20:34"/>
    <d v="2012-05-11T10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.1416666666666666"/>
    <n v="80.588235294117652"/>
    <x v="4"/>
    <x v="11"/>
    <d v="2013-10-02T10:03:46"/>
    <d v="2013-11-01T10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.03505"/>
    <n v="59.85441176470588"/>
    <x v="4"/>
    <x v="11"/>
    <d v="2012-05-29T19:09:48"/>
    <d v="2012-07-06T22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.0941176470588236"/>
    <n v="132.85714285714286"/>
    <x v="4"/>
    <x v="11"/>
    <d v="2013-01-02T23:28:00"/>
    <d v="2013-01-21T02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.443746"/>
    <n v="92.547820512820508"/>
    <x v="4"/>
    <x v="11"/>
    <d v="2013-01-01T20:08:59"/>
    <d v="2013-01-31T20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.0386666666666666"/>
    <n v="60.859375"/>
    <x v="4"/>
    <x v="11"/>
    <d v="2013-10-10T13:44:06"/>
    <d v="2013-11-13T00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.0044440000000001"/>
    <n v="41.851833333333339"/>
    <x v="4"/>
    <x v="11"/>
    <d v="2013-10-08T15:58:03"/>
    <d v="2013-11-07T16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.0277927272727272"/>
    <n v="88.325937499999995"/>
    <x v="4"/>
    <x v="11"/>
    <d v="2013-06-17T12:47:24"/>
    <d v="2013-07-02T23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.0531250000000001"/>
    <n v="158.96226415094338"/>
    <x v="4"/>
    <x v="11"/>
    <d v="2011-07-11T21:45:37"/>
    <d v="2011-09-05T12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.1178571428571429"/>
    <n v="85.054347826086953"/>
    <x v="4"/>
    <x v="11"/>
    <d v="2012-02-24T09:42:46"/>
    <d v="2012-04-06T23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.0135000000000001"/>
    <n v="112.61111111111111"/>
    <x v="4"/>
    <x v="11"/>
    <d v="2013-08-16T16:11:25"/>
    <d v="2013-09-15T16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.0753333333333333"/>
    <n v="45.436619718309856"/>
    <x v="4"/>
    <x v="11"/>
    <d v="2012-03-28T18:51:28"/>
    <d v="2012-04-28T23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.1488571428571428"/>
    <n v="46.218390804597703"/>
    <x v="4"/>
    <x v="11"/>
    <d v="2014-08-31T09:09:47"/>
    <d v="2014-09-30T09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.0002"/>
    <n v="178.60714285714286"/>
    <x v="4"/>
    <x v="11"/>
    <d v="2012-03-28T11:00:46"/>
    <d v="2012-04-27T11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.5213333333333334"/>
    <n v="40.75"/>
    <x v="4"/>
    <x v="11"/>
    <d v="2014-08-12T05:24:14"/>
    <d v="2014-09-11T05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.1152149999999998"/>
    <n v="43.733921568627444"/>
    <x v="4"/>
    <x v="11"/>
    <d v="2011-06-01T14:05:20"/>
    <d v="2011-07-01T14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.0133333333333334"/>
    <n v="81.066666666666663"/>
    <x v="4"/>
    <x v="11"/>
    <d v="2012-08-01T19:32:04"/>
    <d v="2012-09-16T23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.232608695652174"/>
    <n v="74.60526315789474"/>
    <x v="4"/>
    <x v="11"/>
    <d v="2011-05-02T17:47:58"/>
    <d v="2011-05-28T20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"/>
    <n v="305.55555555555554"/>
    <x v="4"/>
    <x v="11"/>
    <d v="2011-07-05T21:32:06"/>
    <d v="2011-07-22T22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.05"/>
    <n v="58.333333333333336"/>
    <x v="4"/>
    <x v="11"/>
    <d v="2011-05-27T14:45:12"/>
    <d v="2011-07-16T18:00:00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n v="1.0443750000000001"/>
    <n v="117.67605633802818"/>
    <x v="4"/>
    <x v="11"/>
    <d v="2011-08-08T11:35:39"/>
    <d v="2011-09-07T11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.05125"/>
    <n v="73.771929824561397"/>
    <x v="4"/>
    <x v="11"/>
    <d v="2017-01-24T10:05:11"/>
    <d v="2017-02-28T21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"/>
    <n v="104.65116279069767"/>
    <x v="4"/>
    <x v="11"/>
    <d v="2014-11-18T21:24:46"/>
    <d v="2014-12-21T23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.03775"/>
    <n v="79.82692307692308"/>
    <x v="4"/>
    <x v="11"/>
    <d v="2013-12-20T15:00:30"/>
    <d v="2014-01-19T15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.05"/>
    <n v="58.333333333333336"/>
    <x v="4"/>
    <x v="11"/>
    <d v="2012-08-01T20:21:02"/>
    <d v="2012-08-31T20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.04"/>
    <n v="86.666666666666671"/>
    <x v="4"/>
    <x v="11"/>
    <d v="2013-06-18T10:26:42"/>
    <d v="2013-07-10T11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.5183333333333333"/>
    <n v="27.606060606060606"/>
    <x v="4"/>
    <x v="11"/>
    <d v="2013-01-07T19:25:52"/>
    <d v="2013-03-01T08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.59996"/>
    <n v="24.999375000000001"/>
    <x v="4"/>
    <x v="11"/>
    <d v="2012-06-20T18:02:45"/>
    <d v="2012-07-20T18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.2729999999999999"/>
    <n v="45.464285714285715"/>
    <x v="4"/>
    <x v="11"/>
    <d v="2011-05-16T12:50:01"/>
    <d v="2011-05-31T13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.07"/>
    <n v="99.534883720930239"/>
    <x v="4"/>
    <x v="11"/>
    <d v="2014-10-02T17:01:43"/>
    <d v="2014-11-01T17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.1512214285714286"/>
    <n v="39.31"/>
    <x v="4"/>
    <x v="11"/>
    <d v="2013-03-08T15:54:03"/>
    <d v="2013-04-09T01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.3711066666666665"/>
    <n v="89.419999999999987"/>
    <x v="4"/>
    <x v="11"/>
    <d v="2012-01-17T09:23:31"/>
    <d v="2012-03-10T23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.5571428571428572"/>
    <n v="28.684210526315791"/>
    <x v="4"/>
    <x v="11"/>
    <d v="2012-07-30T16:11:21"/>
    <d v="2012-08-07T12:01:00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.0874999999999999"/>
    <n v="31.071428571428573"/>
    <x v="4"/>
    <x v="11"/>
    <d v="2013-12-11T18:57:34"/>
    <d v="2013-12-20T23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.3405"/>
    <n v="70.55263157894737"/>
    <x v="4"/>
    <x v="11"/>
    <d v="2014-05-09T15:12:22"/>
    <d v="2014-06-09T00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"/>
    <n v="224.12820512820514"/>
    <x v="4"/>
    <x v="11"/>
    <d v="2015-03-30T17:07:45"/>
    <d v="2015-05-03T23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.1916666666666667"/>
    <n v="51.811594202898547"/>
    <x v="4"/>
    <x v="11"/>
    <d v="2012-09-05T17:44:10"/>
    <d v="2012-10-05T17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.7949999999999999"/>
    <n v="43.515151515151516"/>
    <x v="4"/>
    <x v="11"/>
    <d v="2015-02-20T18:20:52"/>
    <d v="2015-03-22T17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.3438124999999999"/>
    <n v="39.816666666666663"/>
    <x v="4"/>
    <x v="11"/>
    <d v="2010-03-13T00:48:38"/>
    <d v="2010-04-18T01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.0043200000000001"/>
    <n v="126.8080808080808"/>
    <x v="4"/>
    <x v="11"/>
    <d v="2012-10-04T02:21:24"/>
    <d v="2012-10-29T02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.0145454545454546"/>
    <n v="113.87755102040816"/>
    <x v="4"/>
    <x v="11"/>
    <d v="2012-03-04T19:55:30"/>
    <d v="2012-03-25T18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.0333333333333334"/>
    <n v="28.181818181818183"/>
    <x v="4"/>
    <x v="11"/>
    <d v="2012-01-19T06:21:47"/>
    <d v="2012-02-14T14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.07"/>
    <n v="36.60526315789474"/>
    <x v="4"/>
    <x v="11"/>
    <d v="2012-06-12T20:13:02"/>
    <d v="2012-06-25T11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.04"/>
    <n v="32.5"/>
    <x v="4"/>
    <x v="11"/>
    <d v="2016-05-14T14:14:00"/>
    <d v="2016-07-13T14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.0783333333333334"/>
    <n v="60.65625"/>
    <x v="4"/>
    <x v="11"/>
    <d v="2013-02-20T07:37:05"/>
    <d v="2013-03-22T06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.3333333333333335"/>
    <n v="175"/>
    <x v="4"/>
    <x v="11"/>
    <d v="2012-03-28T10:31:34"/>
    <d v="2012-04-27T10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.0060706666666666"/>
    <n v="97.993896103896105"/>
    <x v="4"/>
    <x v="11"/>
    <d v="2011-11-22T11:12:15"/>
    <d v="2012-01-21T03:13:00"/>
  </r>
  <r>
    <n v="833"/>
    <x v="833"/>
    <s v="This is an American rock album."/>
    <n v="6000"/>
    <n v="6100"/>
    <x v="0"/>
    <x v="0"/>
    <s v="USD"/>
    <n v="1397941475"/>
    <n v="1395349475"/>
    <b v="0"/>
    <x v="14"/>
    <b v="1"/>
    <s v="music/rock"/>
    <n v="1.0166666666666666"/>
    <n v="148.78048780487805"/>
    <x v="4"/>
    <x v="11"/>
    <d v="2014-03-20T16:04:35"/>
    <d v="2014-04-19T16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.3101818181818181"/>
    <n v="96.08"/>
    <x v="4"/>
    <x v="11"/>
    <d v="2013-05-28T14:44:52"/>
    <d v="2013-06-30T22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.1725000000000001"/>
    <n v="58.625"/>
    <x v="4"/>
    <x v="11"/>
    <d v="2012-04-06T05:59:18"/>
    <d v="2012-05-18T22:00:00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n v="1.009304"/>
    <n v="109.70695652173914"/>
    <x v="4"/>
    <x v="11"/>
    <d v="2013-09-06T20:21:58"/>
    <d v="2013-10-06T20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.218"/>
    <n v="49.112903225806448"/>
    <x v="4"/>
    <x v="11"/>
    <d v="2014-04-01T18:57:42"/>
    <d v="2014-05-01T18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.454"/>
    <n v="47.672131147540981"/>
    <x v="4"/>
    <x v="11"/>
    <d v="2011-12-18T16:33:05"/>
    <d v="2012-01-17T16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.166166"/>
    <n v="60.737812499999997"/>
    <x v="4"/>
    <x v="11"/>
    <d v="2012-08-23T13:19:16"/>
    <d v="2012-09-22T13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.2041660000000001"/>
    <n v="63.37715789473684"/>
    <x v="4"/>
    <x v="12"/>
    <d v="2016-08-25T00:26:27"/>
    <d v="2016-09-24T00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.0132000000000001"/>
    <n v="53.893617021276597"/>
    <x v="4"/>
    <x v="12"/>
    <d v="2014-10-11T15:07:43"/>
    <d v="2014-11-10T16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.0431999999999999"/>
    <n v="66.871794871794876"/>
    <x v="4"/>
    <x v="12"/>
    <d v="2013-09-09T09:13:03"/>
    <d v="2013-10-13T22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.6713333333333331"/>
    <n v="63.102362204724407"/>
    <x v="4"/>
    <x v="12"/>
    <d v="2016-11-21T01:11:20"/>
    <d v="2016-12-08T03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.9413333333333334"/>
    <n v="36.628930817610062"/>
    <x v="4"/>
    <x v="12"/>
    <d v="2014-09-23T11:25:52"/>
    <d v="2014-10-31T23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.203802"/>
    <n v="34.005706214689269"/>
    <x v="4"/>
    <x v="12"/>
    <d v="2016-07-26T23:56:36"/>
    <d v="2016-09-04T22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.2200090909090908"/>
    <n v="28.553404255319148"/>
    <x v="4"/>
    <x v="12"/>
    <d v="2014-02-24T04:24:15"/>
    <d v="2014-03-10T09:00:00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n v="1"/>
    <n v="10"/>
    <x v="4"/>
    <x v="12"/>
    <d v="2015-06-10T14:09:36"/>
    <d v="2015-07-10T14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"/>
    <n v="18.75"/>
    <x v="4"/>
    <x v="12"/>
    <d v="2015-03-15T14:00:33"/>
    <d v="2015-04-14T14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.1990000000000001"/>
    <n v="41.704347826086959"/>
    <x v="4"/>
    <x v="12"/>
    <d v="2015-02-15T22:34:24"/>
    <d v="2015-03-15T21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.55175"/>
    <n v="46.669172932330824"/>
    <x v="4"/>
    <x v="12"/>
    <d v="2016-03-23T14:51:57"/>
    <d v="2016-04-24T23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.3045"/>
    <n v="37.271428571428572"/>
    <x v="4"/>
    <x v="12"/>
    <d v="2016-06-01T16:07:33"/>
    <d v="2016-07-31T14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.0497142857142858"/>
    <n v="59.258064516129032"/>
    <x v="4"/>
    <x v="12"/>
    <d v="2016-10-13T14:19:55"/>
    <d v="2016-10-24T16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"/>
    <n v="30"/>
    <x v="4"/>
    <x v="12"/>
    <d v="2015-01-17T14:58:29"/>
    <d v="2015-02-16T14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.1822050359712231"/>
    <n v="65.8623246492986"/>
    <x v="4"/>
    <x v="12"/>
    <d v="2016-11-28T00:05:46"/>
    <d v="2016-12-28T00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.0344827586206897"/>
    <n v="31.914893617021278"/>
    <x v="4"/>
    <x v="12"/>
    <d v="2016-06-23T22:00:17"/>
    <d v="2016-07-23T22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.1800000000000002"/>
    <n v="19.464285714285715"/>
    <x v="4"/>
    <x v="12"/>
    <d v="2016-08-27T02:29:16"/>
    <d v="2016-10-25T14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"/>
    <n v="50"/>
    <x v="4"/>
    <x v="12"/>
    <d v="2015-10-14T08:57:11"/>
    <d v="2015-11-25T09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.4400583333333332"/>
    <n v="22.737763157894737"/>
    <x v="4"/>
    <x v="12"/>
    <d v="2015-03-16T12:53:38"/>
    <d v="2015-04-15T17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.0467500000000001"/>
    <n v="42.724489795918366"/>
    <x v="4"/>
    <x v="12"/>
    <d v="2015-05-04T14:41:08"/>
    <d v="2015-06-03T19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0.18142857142857144"/>
    <n v="52.916666666666664"/>
    <x v="4"/>
    <x v="13"/>
    <d v="2013-10-23T06:35:13"/>
    <d v="2013-11-22T07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4E-2"/>
    <n v="50.5"/>
    <x v="4"/>
    <x v="13"/>
    <d v="2016-08-17T18:10:04"/>
    <d v="2016-09-16T18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3.3999999999999998E-3"/>
    <n v="42.5"/>
    <x v="4"/>
    <x v="13"/>
    <d v="2013-10-12T08:19:08"/>
    <d v="2013-11-11T09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4999999999999998E-2"/>
    <n v="18"/>
    <x v="4"/>
    <x v="13"/>
    <d v="2012-01-12T21:49:26"/>
    <d v="2012-02-11T21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0.41538461538461541"/>
    <n v="34.177215189873415"/>
    <x v="4"/>
    <x v="13"/>
    <d v="2013-09-23T21:33:58"/>
    <d v="2013-10-16T04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E-2"/>
    <n v="22.5"/>
    <x v="4"/>
    <x v="13"/>
    <d v="2012-11-17T13:33:17"/>
    <d v="2013-01-16T13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0.18285714285714286"/>
    <n v="58.18181818181818"/>
    <x v="4"/>
    <x v="13"/>
    <d v="2015-01-21T10:18:38"/>
    <d v="2015-02-28T10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0.2402"/>
    <n v="109.18181818181819"/>
    <x v="4"/>
    <x v="13"/>
    <d v="2009-10-01T21:31:46"/>
    <d v="2009-11-30T23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1.1111111111111111E-3"/>
    <n v="50"/>
    <x v="4"/>
    <x v="13"/>
    <d v="2013-12-07T19:39:58"/>
    <d v="2014-01-06T19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0.11818181818181818"/>
    <n v="346.66666666666669"/>
    <x v="4"/>
    <x v="13"/>
    <d v="2013-03-09T15:17:37"/>
    <d v="2013-04-08T14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3.0999999999999999E-3"/>
    <n v="12.4"/>
    <x v="4"/>
    <x v="13"/>
    <d v="2013-08-01T19:32:03"/>
    <d v="2013-08-31T19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69E-2"/>
    <n v="27.083333333333332"/>
    <x v="4"/>
    <x v="13"/>
    <d v="2013-10-30T08:28:15"/>
    <d v="2013-11-29T09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8.1250000000000003E-3"/>
    <n v="32.5"/>
    <x v="4"/>
    <x v="13"/>
    <d v="2011-01-24T14:48:47"/>
    <d v="2011-03-10T14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7E-2"/>
    <n v="9"/>
    <x v="4"/>
    <x v="13"/>
    <d v="2012-10-01T23:00:40"/>
    <d v="2012-11-11T00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0.24333333333333335"/>
    <n v="34.761904761904759"/>
    <x v="4"/>
    <x v="13"/>
    <d v="2013-04-04T09:00:34"/>
    <d v="2013-05-04T09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  <d v="2015-09-01T12:22:11"/>
    <d v="2015-09-21T12:22:11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n v="0.40799492385786801"/>
    <n v="28.577777777777779"/>
    <x v="4"/>
    <x v="13"/>
    <d v="2013-01-02T06:55:27"/>
    <d v="2013-02-04T06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0.67549999999999999"/>
    <n v="46.586206896551722"/>
    <x v="4"/>
    <x v="13"/>
    <d v="2013-11-19T13:56:00"/>
    <d v="2013-12-19T13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2999999999999999E-2"/>
    <n v="32.5"/>
    <x v="4"/>
    <x v="13"/>
    <d v="2010-11-23T00:35:24"/>
    <d v="2010-12-23T00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0.30666666666666664"/>
    <n v="21.466666666666665"/>
    <x v="4"/>
    <x v="13"/>
    <d v="2012-05-08T14:55:05"/>
    <d v="2012-05-29T14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E-2"/>
    <n v="14.125"/>
    <x v="4"/>
    <x v="14"/>
    <d v="2012-09-27T02:42:18"/>
    <d v="2012-10-30T02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8.0000000000000002E-3"/>
    <n v="30"/>
    <x v="4"/>
    <x v="14"/>
    <d v="2011-11-30T01:01:26"/>
    <d v="2012-01-14T01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0.20133333333333334"/>
    <n v="21.571428571428573"/>
    <x v="4"/>
    <x v="14"/>
    <d v="2011-08-04T15:39:10"/>
    <d v="2011-09-06T15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0.4002"/>
    <n v="83.375"/>
    <x v="4"/>
    <x v="14"/>
    <d v="2016-01-02T17:27:15"/>
    <d v="2016-03-02T17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0.01"/>
    <n v="10"/>
    <x v="4"/>
    <x v="14"/>
    <d v="2012-03-13T14:15:46"/>
    <d v="2012-05-11T21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0.75"/>
    <n v="35.714285714285715"/>
    <x v="4"/>
    <x v="14"/>
    <d v="2016-12-09T17:35:11"/>
    <d v="2016-12-30T17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0.41"/>
    <n v="29.285714285714285"/>
    <x v="4"/>
    <x v="14"/>
    <d v="2016-08-21T15:53:33"/>
    <d v="2016-09-15T15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  <d v="2012-04-27T18:00:55"/>
    <d v="2012-05-27T18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5E-2"/>
    <n v="18"/>
    <x v="4"/>
    <x v="14"/>
    <d v="2011-07-27T13:04:45"/>
    <d v="2011-09-01T01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5E-2"/>
    <n v="73.760000000000005"/>
    <x v="4"/>
    <x v="14"/>
    <d v="2014-09-05T13:49:03"/>
    <d v="2014-10-05T13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4E-2"/>
    <n v="31.25"/>
    <x v="4"/>
    <x v="14"/>
    <d v="2013-10-22T11:46:19"/>
    <d v="2013-11-21T12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00000000000001E-2"/>
    <n v="28.888888888888889"/>
    <x v="4"/>
    <x v="14"/>
    <d v="2014-07-21T19:45:30"/>
    <d v="2014-08-20T19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0.40749999999999997"/>
    <n v="143.8235294117647"/>
    <x v="4"/>
    <x v="14"/>
    <d v="2010-05-05T23:48:03"/>
    <d v="2010-07-31T23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0.1"/>
    <n v="40"/>
    <x v="4"/>
    <x v="14"/>
    <d v="2015-03-02T16:32:43"/>
    <d v="2015-04-01T15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0.39169999999999999"/>
    <n v="147.81132075471697"/>
    <x v="4"/>
    <x v="14"/>
    <d v="2016-05-06T18:33:30"/>
    <d v="2016-06-05T18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000000000001E-2"/>
    <n v="27.857142857142858"/>
    <x v="4"/>
    <x v="14"/>
    <d v="2010-09-09T22:03:49"/>
    <d v="2010-10-24T22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0.4"/>
    <n v="44.444444444444443"/>
    <x v="4"/>
    <x v="14"/>
    <d v="2015-08-02T15:57:06"/>
    <d v="2015-08-27T23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  <d v="2012-10-29T11:31:48"/>
    <d v="2012-11-28T12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1E-2"/>
    <n v="35"/>
    <x v="4"/>
    <x v="14"/>
    <d v="2011-12-01T13:11:50"/>
    <d v="2012-01-15T13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0.37333333333333335"/>
    <n v="35"/>
    <x v="4"/>
    <x v="14"/>
    <d v="2011-04-12T21:22:42"/>
    <d v="2011-05-27T21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4.1999999999999997E-3"/>
    <n v="10.5"/>
    <x v="4"/>
    <x v="13"/>
    <d v="2016-02-29T15:23:22"/>
    <d v="2016-03-30T14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  <d v="2010-04-23T14:28:34"/>
    <d v="2010-06-08T14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3.0000000000000001E-3"/>
    <n v="30"/>
    <x v="4"/>
    <x v="13"/>
    <d v="2014-07-09T18:10:22"/>
    <d v="2014-08-30T10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000000000000001E-2"/>
    <n v="40"/>
    <x v="4"/>
    <x v="13"/>
    <d v="2012-08-28T14:06:20"/>
    <d v="2012-09-22T21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3.0200000000000001E-3"/>
    <n v="50.333333333333336"/>
    <x v="4"/>
    <x v="13"/>
    <d v="2015-12-03T20:55:37"/>
    <d v="2016-01-02T20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E-2"/>
    <n v="32.666666666666664"/>
    <x v="4"/>
    <x v="13"/>
    <d v="2010-11-25T00:45:26"/>
    <d v="2011-01-24T00:45:26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  <d v="2014-02-10T23:33:10"/>
    <d v="2014-03-12T22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  <d v="2011-08-11T23:37:03"/>
    <d v="2011-09-10T23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  <d v="2010-06-11T14:14:15"/>
    <d v="2010-07-26T23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00000000000001E-2"/>
    <n v="65"/>
    <x v="4"/>
    <x v="13"/>
    <d v="2012-06-21T11:34:00"/>
    <d v="2012-07-22T23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0.22363636363636363"/>
    <n v="24.6"/>
    <x v="4"/>
    <x v="13"/>
    <d v="2017-01-02T08:05:19"/>
    <d v="2017-03-03T08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  <d v="2014-01-02T19:07:25"/>
    <d v="2014-01-23T19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8.5714285714285719E-3"/>
    <n v="15"/>
    <x v="4"/>
    <x v="13"/>
    <d v="2012-10-11T21:37:27"/>
    <d v="2012-12-10T22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2E-2"/>
    <n v="82.583333333333329"/>
    <x v="4"/>
    <x v="13"/>
    <d v="2012-04-04T22:20:19"/>
    <d v="2012-05-04T22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  <d v="2012-07-26T13:19:07"/>
    <d v="2012-08-25T13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6E-2"/>
    <n v="41.666666666666664"/>
    <x v="4"/>
    <x v="13"/>
    <d v="2012-01-29T11:18:34"/>
    <d v="2012-02-29T23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  <d v="2010-09-13T15:28:54"/>
    <d v="2010-10-22T00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6.0000000000000001E-3"/>
    <n v="30"/>
    <x v="4"/>
    <x v="13"/>
    <d v="2014-06-12T17:38:50"/>
    <d v="2014-07-13T21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E-2"/>
    <n v="19.600000000000001"/>
    <x v="4"/>
    <x v="13"/>
    <d v="2014-11-01T16:59:21"/>
    <d v="2014-12-01T17:59:21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n v="5.0000000000000001E-3"/>
    <n v="100"/>
    <x v="4"/>
    <x v="13"/>
    <d v="2012-11-14T10:24:05"/>
    <d v="2012-12-19T10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  <d v="2013-10-15T11:07:02"/>
    <d v="2013-11-14T12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0.309"/>
    <n v="231.75"/>
    <x v="4"/>
    <x v="13"/>
    <d v="2011-10-30T23:06:16"/>
    <d v="2011-12-12T00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0.21037037037037037"/>
    <n v="189.33333333333334"/>
    <x v="4"/>
    <x v="13"/>
    <d v="2014-08-27T07:43:13"/>
    <d v="2014-10-01T07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9E-2"/>
    <n v="55"/>
    <x v="4"/>
    <x v="13"/>
    <d v="2014-10-22T18:02:03"/>
    <d v="2014-11-21T19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0.109"/>
    <n v="21.8"/>
    <x v="4"/>
    <x v="13"/>
    <d v="2013-01-14T17:37:49"/>
    <d v="2013-02-13T17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68E-2"/>
    <n v="32"/>
    <x v="4"/>
    <x v="13"/>
    <d v="2013-10-28T16:08:31"/>
    <d v="2013-11-27T17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  <d v="2010-06-08T19:28:50"/>
    <d v="2010-07-08T17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  <d v="2012-04-14T14:44:55"/>
    <d v="2012-05-14T14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0.10862068965517241"/>
    <n v="56.25"/>
    <x v="4"/>
    <x v="13"/>
    <d v="2012-09-28T15:41:53"/>
    <d v="2012-11-17T19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  <d v="2012-03-10T00:42:49"/>
    <d v="2012-04-08T23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0.38333333333333336"/>
    <n v="69"/>
    <x v="4"/>
    <x v="13"/>
    <d v="2010-05-14T16:58:26"/>
    <d v="2010-06-25T16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3E-2"/>
    <n v="18.714285714285715"/>
    <x v="4"/>
    <x v="13"/>
    <d v="2014-02-10T03:38:22"/>
    <d v="2014-03-16T17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0.14536842105263159"/>
    <n v="46.033333333333331"/>
    <x v="4"/>
    <x v="13"/>
    <d v="2013-02-05T18:15:45"/>
    <d v="2013-03-22T17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0.06"/>
    <n v="60"/>
    <x v="4"/>
    <x v="13"/>
    <d v="2014-03-12T23:03:29"/>
    <d v="2014-05-11T23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0.30399999999999999"/>
    <n v="50.666666666666664"/>
    <x v="4"/>
    <x v="13"/>
    <d v="2014-04-04T12:41:24"/>
    <d v="2014-05-04T01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5E-2"/>
    <n v="25"/>
    <x v="4"/>
    <x v="13"/>
    <d v="2015-12-30T03:00:29"/>
    <d v="2016-01-29T03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  <d v="2011-12-05T19:34:49"/>
    <d v="2012-01-18T15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9E-2"/>
    <n v="20"/>
    <x v="4"/>
    <x v="13"/>
    <d v="2013-10-04T14:09:17"/>
    <d v="2013-11-03T15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3.5714285714285713E-3"/>
    <n v="25"/>
    <x v="4"/>
    <x v="13"/>
    <d v="2012-08-03T06:30:48"/>
    <d v="2012-09-02T06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5E-2"/>
    <n v="20"/>
    <x v="4"/>
    <x v="13"/>
    <d v="2013-05-22T13:18:58"/>
    <d v="2013-06-30T14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0.17155555555555554"/>
    <n v="110.28571428571429"/>
    <x v="2"/>
    <x v="8"/>
    <d v="2015-06-26T19:12:06"/>
    <d v="2015-08-10T19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E-2"/>
    <n v="37.451612903225808"/>
    <x v="2"/>
    <x v="8"/>
    <d v="2017-01-10T21:19:05"/>
    <d v="2017-02-09T21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9E-2"/>
    <n v="41.75"/>
    <x v="2"/>
    <x v="8"/>
    <d v="2016-01-13T15:14:20"/>
    <d v="2016-02-18T15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E-2"/>
    <n v="24.083333333333332"/>
    <x v="2"/>
    <x v="8"/>
    <d v="2016-10-30T11:01:45"/>
    <d v="2016-11-29T12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0.13325999999999999"/>
    <n v="69.40625"/>
    <x v="2"/>
    <x v="8"/>
    <d v="2016-03-15T09:00:50"/>
    <d v="2016-04-18T09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0000000000001E-2"/>
    <n v="155.25"/>
    <x v="2"/>
    <x v="8"/>
    <d v="2016-12-28T15:57:06"/>
    <d v="2017-02-18T18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6E-2"/>
    <n v="57.2"/>
    <x v="2"/>
    <x v="8"/>
    <d v="2016-08-10T13:00:48"/>
    <d v="2016-09-09T13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  <d v="2016-05-01T13:45:06"/>
    <d v="2016-06-30T13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0.12"/>
    <n v="60"/>
    <x v="2"/>
    <x v="8"/>
    <d v="2016-02-11T14:52:44"/>
    <d v="2016-03-12T14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0000000000001E-2"/>
    <n v="39"/>
    <x v="2"/>
    <x v="8"/>
    <d v="2015-12-22T20:02:56"/>
    <d v="2016-02-20T20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0.28039999999999998"/>
    <n v="58.416666666666664"/>
    <x v="2"/>
    <x v="8"/>
    <d v="2015-12-18T13:01:01"/>
    <d v="2016-01-17T13:01:01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0.38390000000000002"/>
    <n v="158.63636363636363"/>
    <x v="2"/>
    <x v="8"/>
    <d v="2016-04-20T10:41:12"/>
    <d v="2016-06-04T10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0.39942857142857141"/>
    <n v="99.857142857142861"/>
    <x v="2"/>
    <x v="8"/>
    <d v="2016-10-19T09:43:32"/>
    <d v="2016-11-18T10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8.3999999999999995E-3"/>
    <n v="25.2"/>
    <x v="2"/>
    <x v="8"/>
    <d v="2014-12-25T22:56:39"/>
    <d v="2015-01-24T22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0.43406666666666666"/>
    <n v="89.191780821917803"/>
    <x v="2"/>
    <x v="8"/>
    <d v="2015-07-09T15:00:39"/>
    <d v="2015-08-20T15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5E-2"/>
    <n v="182.6236559139785"/>
    <x v="2"/>
    <x v="8"/>
    <d v="2016-08-04T02:05:00"/>
    <d v="2016-09-13T02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19999999999999E-2"/>
    <n v="50.647058823529413"/>
    <x v="2"/>
    <x v="8"/>
    <d v="2015-02-25T16:55:59"/>
    <d v="2015-04-26T15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5E-2"/>
    <n v="33.285714285714285"/>
    <x v="2"/>
    <x v="8"/>
    <d v="2016-10-17T08:15:33"/>
    <d v="2016-11-17T09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0.11328275684711328"/>
    <n v="51.823529411764703"/>
    <x v="2"/>
    <x v="8"/>
    <d v="2015-03-19T14:16:03"/>
    <d v="2015-04-09T23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0.3886"/>
    <n v="113.62573099415205"/>
    <x v="2"/>
    <x v="8"/>
    <d v="2014-12-19T23:11:05"/>
    <d v="2015-01-18T23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0.46100628930817611"/>
    <n v="136.46276595744681"/>
    <x v="2"/>
    <x v="8"/>
    <d v="2017-01-31T10:02:35"/>
    <d v="2017-03-14T09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0.42188421052631581"/>
    <n v="364.35454545454547"/>
    <x v="2"/>
    <x v="8"/>
    <d v="2017-01-05T11:38:55"/>
    <d v="2017-02-20T14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0.2848"/>
    <n v="19.243243243243242"/>
    <x v="2"/>
    <x v="8"/>
    <d v="2016-01-04T12:05:53"/>
    <d v="2016-02-11T12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1E-2"/>
    <n v="41.888888888888886"/>
    <x v="2"/>
    <x v="8"/>
    <d v="2016-09-12T10:15:19"/>
    <d v="2016-10-17T10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7.9909090909090902E-3"/>
    <n v="30.310344827586206"/>
    <x v="2"/>
    <x v="8"/>
    <d v="2015-07-23T10:05:19"/>
    <d v="2015-09-01T10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2E-2"/>
    <n v="49.666666666666664"/>
    <x v="2"/>
    <x v="8"/>
    <d v="2016-09-23T19:24:06"/>
    <d v="2016-10-25T22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0.14799999999999999"/>
    <n v="59.2"/>
    <x v="2"/>
    <x v="8"/>
    <d v="2016-09-06T10:15:32"/>
    <d v="2016-10-06T10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0.17810000000000001"/>
    <n v="43.97530864197531"/>
    <x v="2"/>
    <x v="8"/>
    <d v="2016-02-22T01:06:14"/>
    <d v="2016-04-22T00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E-2"/>
    <n v="26.5"/>
    <x v="2"/>
    <x v="8"/>
    <d v="2014-07-16T15:20:34"/>
    <d v="2014-08-15T15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0.46666666666666667"/>
    <n v="1272.7272727272727"/>
    <x v="2"/>
    <x v="8"/>
    <d v="2017-01-07T02:16:47"/>
    <d v="2017-02-09T02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0.4592"/>
    <n v="164"/>
    <x v="2"/>
    <x v="8"/>
    <d v="2016-12-17T00:17:33"/>
    <d v="2017-01-22T23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2.2599999999999999E-3"/>
    <n v="45.2"/>
    <x v="2"/>
    <x v="8"/>
    <d v="2015-04-17T12:01:00"/>
    <d v="2015-06-01T12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0.34625"/>
    <n v="153.88888888888889"/>
    <x v="2"/>
    <x v="8"/>
    <d v="2014-08-05T15:46:38"/>
    <d v="2014-09-04T01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9E-2"/>
    <n v="51.375"/>
    <x v="2"/>
    <x v="8"/>
    <d v="2015-09-09T19:21:33"/>
    <d v="2015-11-08T20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5.5999999999999999E-3"/>
    <n v="93.333333333333329"/>
    <x v="2"/>
    <x v="8"/>
    <d v="2016-02-24T12:59:16"/>
    <d v="2016-03-25T11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9E-2"/>
    <n v="108.625"/>
    <x v="2"/>
    <x v="8"/>
    <d v="2016-04-29T11:43:05"/>
    <d v="2016-06-28T11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E-2"/>
    <n v="160.5"/>
    <x v="2"/>
    <x v="8"/>
    <d v="2015-06-29T20:24:57"/>
    <d v="2015-08-13T20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0.33666666666666667"/>
    <n v="75.75"/>
    <x v="2"/>
    <x v="8"/>
    <d v="2016-01-22T17:36:37"/>
    <d v="2016-02-21T17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0.5626326718299024"/>
    <n v="790.83739837398377"/>
    <x v="2"/>
    <x v="8"/>
    <d v="2016-01-26T02:25:01"/>
    <d v="2016-02-25T02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0.82817600000000002"/>
    <n v="301.93916666666667"/>
    <x v="2"/>
    <x v="8"/>
    <d v="2016-05-16T05:00:28"/>
    <d v="2016-06-20T13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0.14860000000000001"/>
    <n v="47.935483870967744"/>
    <x v="2"/>
    <x v="8"/>
    <d v="2014-10-16T16:42:02"/>
    <d v="2014-11-30T17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4"/>
    <n v="2.75"/>
    <x v="2"/>
    <x v="8"/>
    <d v="2014-07-10T17:43:42"/>
    <d v="2014-08-09T17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3E-4"/>
    <n v="1"/>
    <x v="2"/>
    <x v="8"/>
    <d v="2016-09-02T13:04:46"/>
    <d v="2016-10-02T13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0.2950613611721471"/>
    <n v="171.79329608938548"/>
    <x v="2"/>
    <x v="8"/>
    <d v="2016-07-23T11:01:25"/>
    <d v="2016-08-23T15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E-2"/>
    <n v="35.333333333333336"/>
    <x v="2"/>
    <x v="8"/>
    <d v="2015-02-25T21:46:48"/>
    <d v="2015-03-27T20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27E-2"/>
    <n v="82.086956521739125"/>
    <x v="2"/>
    <x v="8"/>
    <d v="2015-12-01T18:13:30"/>
    <d v="2015-12-31T18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0.1275"/>
    <n v="110.8695652173913"/>
    <x v="2"/>
    <x v="8"/>
    <d v="2015-11-16T13:25:00"/>
    <d v="2016-01-09T19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0.13220000000000001"/>
    <n v="161.21951219512195"/>
    <x v="2"/>
    <x v="8"/>
    <d v="2014-05-14T02:04:10"/>
    <d v="2014-06-23T02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  <d v="2016-09-01T03:33:45"/>
    <d v="2016-10-01T03:33:45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0.16769999999999999"/>
    <n v="52.40625"/>
    <x v="2"/>
    <x v="8"/>
    <d v="2016-08-29T17:24:55"/>
    <d v="2016-09-28T17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1.0399999999999999E-3"/>
    <n v="13"/>
    <x v="2"/>
    <x v="8"/>
    <d v="2014-08-04T13:49:24"/>
    <d v="2014-09-03T13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E-2"/>
    <n v="30.285714285714285"/>
    <x v="2"/>
    <x v="8"/>
    <d v="2016-06-17T13:09:48"/>
    <d v="2016-07-12T13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4.6699999999999997E-3"/>
    <n v="116.75"/>
    <x v="2"/>
    <x v="8"/>
    <d v="2016-03-08T17:11:59"/>
    <d v="2016-05-07T16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0.25087142857142858"/>
    <n v="89.59693877551021"/>
    <x v="2"/>
    <x v="8"/>
    <d v="2016-10-09T18:09:28"/>
    <d v="2016-11-12T00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1E-2"/>
    <n v="424.45454545454544"/>
    <x v="2"/>
    <x v="8"/>
    <d v="2014-10-09T01:18:50"/>
    <d v="2014-11-30T17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599999999999998E-2"/>
    <n v="80.666666666666671"/>
    <x v="2"/>
    <x v="8"/>
    <d v="2014-11-04T17:34:40"/>
    <d v="2014-11-29T11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0000000000001E-2"/>
    <n v="13"/>
    <x v="2"/>
    <x v="8"/>
    <d v="2014-06-27T15:47:40"/>
    <d v="2014-07-27T10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2999999999999999E-2"/>
    <n v="8.125"/>
    <x v="2"/>
    <x v="8"/>
    <d v="2014-10-28T21:28:17"/>
    <d v="2014-11-27T22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0.58558333333333334"/>
    <n v="153.42794759825327"/>
    <x v="2"/>
    <x v="8"/>
    <d v="2015-10-04T23:03:21"/>
    <d v="2015-11-19T00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3E-2"/>
    <n v="292.07499999999999"/>
    <x v="2"/>
    <x v="8"/>
    <d v="2014-10-14T02:11:30"/>
    <d v="2014-11-13T03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3E-2"/>
    <n v="3304"/>
    <x v="2"/>
    <x v="8"/>
    <d v="2017-01-13T20:26:00"/>
    <d v="2017-03-14T19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.04"/>
    <n v="1300"/>
    <x v="2"/>
    <x v="8"/>
    <d v="2016-12-16T12:16:53"/>
    <d v="2017-01-30T12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0.29602960296029601"/>
    <n v="134.54545454545453"/>
    <x v="2"/>
    <x v="8"/>
    <d v="2015-11-17T11:25:14"/>
    <d v="2015-12-17T00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0.16055"/>
    <n v="214.06666666666666"/>
    <x v="2"/>
    <x v="8"/>
    <d v="2017-02-14T12:01:01"/>
    <d v="2017-03-16T11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0.82208000000000003"/>
    <n v="216.33684210526314"/>
    <x v="2"/>
    <x v="8"/>
    <d v="2016-01-19T12:00:27"/>
    <d v="2016-02-18T12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0.75051000000000001"/>
    <n v="932.31055900621118"/>
    <x v="2"/>
    <x v="8"/>
    <d v="2015-09-29T09:59:43"/>
    <d v="2015-10-30T09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3E-2"/>
    <n v="29.25"/>
    <x v="2"/>
    <x v="8"/>
    <d v="2014-12-03T19:57:52"/>
    <d v="2014-12-12T02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0.44319999999999998"/>
    <n v="174.94736842105263"/>
    <x v="2"/>
    <x v="8"/>
    <d v="2016-11-02T09:00:23"/>
    <d v="2016-12-14T10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2.6737967914438501E-3"/>
    <n v="250"/>
    <x v="2"/>
    <x v="8"/>
    <d v="2016-11-28T14:25:15"/>
    <d v="2016-12-28T14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0.1313"/>
    <n v="65"/>
    <x v="2"/>
    <x v="8"/>
    <d v="2016-05-20T09:30:46"/>
    <d v="2016-06-19T09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1.9088937093275488E-3"/>
    <n v="55"/>
    <x v="2"/>
    <x v="8"/>
    <d v="2016-07-10T14:54:22"/>
    <d v="2016-09-04T21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3.7499999999999999E-3"/>
    <n v="75"/>
    <x v="2"/>
    <x v="8"/>
    <d v="2014-11-03T16:33:15"/>
    <d v="2014-12-18T16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.35021"/>
    <n v="1389.3561935483872"/>
    <x v="2"/>
    <x v="8"/>
    <d v="2016-12-10T05:34:12"/>
    <d v="2017-01-24T05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0.34527999999999998"/>
    <n v="95.911111111111111"/>
    <x v="2"/>
    <x v="8"/>
    <d v="2015-12-01T15:00:56"/>
    <d v="2015-12-29T15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0.30599999999999999"/>
    <n v="191.25"/>
    <x v="2"/>
    <x v="8"/>
    <d v="2014-11-11T19:03:35"/>
    <d v="2014-12-31T19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68E-2"/>
    <n v="40"/>
    <x v="2"/>
    <x v="8"/>
    <d v="2015-10-26T16:04:55"/>
    <d v="2015-11-25T17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E-2"/>
    <n v="74.78947368421052"/>
    <x v="2"/>
    <x v="8"/>
    <d v="2016-02-21T21:34:16"/>
    <d v="2016-04-06T20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0.22878799999999999"/>
    <n v="161.11830985915492"/>
    <x v="2"/>
    <x v="8"/>
    <d v="2015-10-12T11:12:15"/>
    <d v="2015-11-21T12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0000000000001E-2"/>
    <n v="88.714285714285708"/>
    <x v="2"/>
    <x v="8"/>
    <d v="2016-06-14T06:48:53"/>
    <d v="2016-07-14T06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0.47333333333333333"/>
    <n v="53.25"/>
    <x v="2"/>
    <x v="8"/>
    <d v="2015-01-05T18:22:29"/>
    <d v="2015-02-04T18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.0554838709677421"/>
    <n v="106.2"/>
    <x v="4"/>
    <x v="15"/>
    <d v="2015-05-02T20:40:09"/>
    <d v="2015-06-01T19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.5180366666666667"/>
    <n v="22.079728033472804"/>
    <x v="4"/>
    <x v="15"/>
    <d v="2015-09-24T01:02:51"/>
    <d v="2015-10-16T23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.149"/>
    <n v="31.054054054054053"/>
    <x v="4"/>
    <x v="15"/>
    <d v="2015-04-17T10:31:17"/>
    <d v="2015-05-17T10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.3715000000000002"/>
    <n v="36.206106870229007"/>
    <x v="4"/>
    <x v="15"/>
    <d v="2015-05-21T17:04:21"/>
    <d v="2015-06-20T17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.1863774999999999"/>
    <n v="388.9762295081967"/>
    <x v="4"/>
    <x v="15"/>
    <d v="2016-01-01T08:56:03"/>
    <d v="2016-01-31T08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.099283142857143"/>
    <n v="71.848571428571432"/>
    <x v="4"/>
    <x v="15"/>
    <d v="2015-02-14T15:00:37"/>
    <d v="2015-03-16T14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.0000828571428571"/>
    <n v="57.381803278688523"/>
    <x v="4"/>
    <x v="15"/>
    <d v="2016-02-26T04:46:56"/>
    <d v="2016-03-31T03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.0309292094387414"/>
    <n v="69.666666666666671"/>
    <x v="4"/>
    <x v="15"/>
    <d v="2014-09-22T19:49:07"/>
    <d v="2014-10-22T19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.1727000000000001"/>
    <n v="45.988235294117644"/>
    <x v="4"/>
    <x v="15"/>
    <d v="2017-01-20T10:03:25"/>
    <d v="2017-03-06T15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.1175999999999999"/>
    <n v="79.262411347517727"/>
    <x v="4"/>
    <x v="15"/>
    <d v="2015-02-09T12:05:07"/>
    <d v="2015-04-04T16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.4209999999999998"/>
    <n v="43.031446540880502"/>
    <x v="4"/>
    <x v="15"/>
    <d v="2016-08-29T06:35:49"/>
    <d v="2016-09-12T06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.0740000000000001"/>
    <n v="108.48484848484848"/>
    <x v="4"/>
    <x v="15"/>
    <d v="2015-11-16T13:20:10"/>
    <d v="2015-12-16T13:20:10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.0849703703703704"/>
    <n v="61.029583333333335"/>
    <x v="4"/>
    <x v="15"/>
    <d v="2016-05-24T11:00:25"/>
    <d v="2016-06-23T11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.0286144578313252"/>
    <n v="50.592592592592595"/>
    <x v="4"/>
    <x v="15"/>
    <d v="2016-11-14T12:34:40"/>
    <d v="2016-12-12T12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.3000180000000001"/>
    <n v="39.157168674698795"/>
    <x v="4"/>
    <x v="15"/>
    <d v="2016-07-03T23:00:04"/>
    <d v="2016-08-04T22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.0765217391304347"/>
    <n v="65.15789473684211"/>
    <x v="4"/>
    <x v="15"/>
    <d v="2015-01-12T10:23:40"/>
    <d v="2015-02-11T10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.1236044444444444"/>
    <n v="23.963127962085309"/>
    <x v="4"/>
    <x v="15"/>
    <d v="2012-12-06T05:46:30"/>
    <d v="2013-01-07T03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.0209999999999999"/>
    <n v="48.61904761904762"/>
    <x v="4"/>
    <x v="15"/>
    <d v="2015-04-25T14:44:22"/>
    <d v="2015-05-18T00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.4533333333333334"/>
    <n v="35.73770491803279"/>
    <x v="4"/>
    <x v="15"/>
    <d v="2016-02-18T00:33:43"/>
    <d v="2016-03-18T23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.282"/>
    <n v="21.366666666666667"/>
    <x v="4"/>
    <x v="15"/>
    <d v="2016-11-17T21:37:26"/>
    <d v="2016-12-13T02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2.9411764705882353E-3"/>
    <n v="250"/>
    <x v="5"/>
    <x v="16"/>
    <d v="2016-07-28T12:00:09"/>
    <d v="2016-08-27T12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  <d v="2014-07-10T20:26:32"/>
    <d v="2014-07-30T20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E-2"/>
    <n v="10"/>
    <x v="5"/>
    <x v="16"/>
    <d v="2014-07-31T11:42:28"/>
    <d v="2014-09-12T05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1E-2"/>
    <n v="29.236301369863014"/>
    <x v="5"/>
    <x v="16"/>
    <d v="2015-04-20T01:04:15"/>
    <d v="2015-05-20T01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E-4"/>
    <n v="3"/>
    <x v="5"/>
    <x v="16"/>
    <d v="2015-01-07T17:13:21"/>
    <d v="2015-03-05T15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9E-2"/>
    <n v="33.25"/>
    <x v="5"/>
    <x v="16"/>
    <d v="2014-07-24T15:59:10"/>
    <d v="2014-08-23T15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  <d v="2015-11-11T15:26:00"/>
    <d v="2015-12-26T15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5.0000000000000001E-4"/>
    <n v="1"/>
    <x v="5"/>
    <x v="16"/>
    <d v="2014-10-06T14:38:35"/>
    <d v="2014-11-05T15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E-2"/>
    <n v="53"/>
    <x v="5"/>
    <x v="16"/>
    <d v="2016-08-15T20:16:29"/>
    <d v="2016-09-24T20:16:29"/>
  </r>
  <r>
    <n v="1049"/>
    <x v="1049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  <d v="2016-01-13T05:20:45"/>
    <d v="2016-02-12T05:20:45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  <d v="2015-08-15T14:07:57"/>
    <d v="2015-09-14T14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  <d v="2014-07-29T19:20:25"/>
    <d v="2014-08-26T19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  <d v="2016-04-23T14:08:15"/>
    <d v="2016-06-06T15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0.01"/>
    <n v="15"/>
    <x v="5"/>
    <x v="16"/>
    <d v="2017-02-08T23:08:52"/>
    <d v="2017-03-05T23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  <d v="2014-07-11T15:26:39"/>
    <d v="2014-08-10T17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  <d v="2016-02-06T18:49:05"/>
    <d v="2016-03-07T18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  <d v="2015-02-23T12:16:17"/>
    <d v="2015-04-24T11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  <d v="2016-11-04T15:54:43"/>
    <d v="2016-12-04T16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  <d v="2015-02-12T16:37:23"/>
    <d v="2015-03-25T19:00:00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  <d v="2015-02-11T13:57:36"/>
    <d v="2015-03-13T12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0.01"/>
    <n v="50"/>
    <x v="5"/>
    <x v="16"/>
    <d v="2015-03-16T16:54:53"/>
    <d v="2015-04-15T16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  <d v="2016-03-03T01:38:28"/>
    <d v="2016-05-01T20:00:00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n v="0.95477386934673369"/>
    <n v="47.5"/>
    <x v="5"/>
    <x v="16"/>
    <d v="2016-07-05T14:22:21"/>
    <d v="2016-07-12T14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  <d v="2016-07-31T19:44:22"/>
    <d v="2016-08-30T19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6E-2"/>
    <n v="65.666666666666671"/>
    <x v="6"/>
    <x v="17"/>
    <d v="2013-05-23T00:28:23"/>
    <d v="2013-07-07T00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E-2"/>
    <n v="16.2"/>
    <x v="6"/>
    <x v="17"/>
    <d v="2014-01-22T04:08:42"/>
    <d v="2014-02-19T04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E-2"/>
    <n v="34.128378378378379"/>
    <x v="6"/>
    <x v="17"/>
    <d v="2013-06-20T18:06:22"/>
    <d v="2013-08-04T18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0.26"/>
    <n v="13"/>
    <x v="6"/>
    <x v="17"/>
    <d v="2013-11-21T15:32:11"/>
    <d v="2013-12-21T15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1.5E-3"/>
    <n v="11.25"/>
    <x v="6"/>
    <x v="17"/>
    <d v="2016-03-11T03:54:24"/>
    <d v="2016-04-10T02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0.38636363636363635"/>
    <n v="40.476190476190474"/>
    <x v="6"/>
    <x v="17"/>
    <d v="2013-10-25T00:30:59"/>
    <d v="2013-11-26T01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7.0000000000000001E-3"/>
    <n v="35"/>
    <x v="6"/>
    <x v="17"/>
    <d v="2012-09-10T19:17:02"/>
    <d v="2012-09-30T19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  <d v="2015-10-18T13:04:53"/>
    <d v="2015-11-17T14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4"/>
    <n v="12.75"/>
    <x v="6"/>
    <x v="17"/>
    <d v="2014-01-06T14:58:17"/>
    <d v="2014-02-05T14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4E-2"/>
    <n v="10"/>
    <x v="6"/>
    <x v="17"/>
    <d v="2011-09-16T18:09:01"/>
    <d v="2011-10-16T18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9E-2"/>
    <n v="113.56666666666666"/>
    <x v="6"/>
    <x v="17"/>
    <d v="2013-12-04T23:09:05"/>
    <d v="2014-01-03T23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4999999999999998E-2"/>
    <n v="15"/>
    <x v="6"/>
    <x v="17"/>
    <d v="2012-04-06T16:41:56"/>
    <d v="2012-05-06T16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0.62765333333333329"/>
    <n v="48.281025641025643"/>
    <x v="6"/>
    <x v="17"/>
    <d v="2014-07-18T04:04:10"/>
    <d v="2014-09-11T04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0.29376000000000002"/>
    <n v="43.976047904191617"/>
    <x v="6"/>
    <x v="17"/>
    <d v="2015-12-14T23:00:11"/>
    <d v="2016-01-13T23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4999999999999997E-2"/>
    <n v="9"/>
    <x v="6"/>
    <x v="17"/>
    <d v="2011-06-06T23:42:01"/>
    <d v="2011-07-21T23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7E-2"/>
    <n v="37.666666666666664"/>
    <x v="6"/>
    <x v="17"/>
    <d v="2016-04-19T08:35:36"/>
    <d v="2016-05-14T08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6E-2"/>
    <n v="18.581632653061224"/>
    <x v="6"/>
    <x v="17"/>
    <d v="2014-04-10T22:18:53"/>
    <d v="2014-05-10T22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3E-4"/>
    <n v="3"/>
    <x v="6"/>
    <x v="17"/>
    <d v="2014-12-29T17:14:52"/>
    <d v="2015-01-28T17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5.5999999999999999E-3"/>
    <n v="18.666666666666668"/>
    <x v="6"/>
    <x v="17"/>
    <d v="2012-07-11T16:44:48"/>
    <d v="2012-08-10T16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8.2000000000000007E-3"/>
    <n v="410"/>
    <x v="6"/>
    <x v="17"/>
    <d v="2014-06-03T10:49:43"/>
    <d v="2014-08-02T10:49:43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  <d v="2014-07-09T16:53:24"/>
    <d v="2014-08-08T16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00000000000001E-2"/>
    <n v="114"/>
    <x v="6"/>
    <x v="17"/>
    <d v="2016-02-13T11:06:15"/>
    <d v="2016-03-14T10:06:15"/>
  </r>
  <r>
    <n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39E-4"/>
    <n v="7.5"/>
    <x v="6"/>
    <x v="17"/>
    <d v="2014-07-25T15:48:11"/>
    <d v="2014-08-24T15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  <d v="2014-05-16T12:08:07"/>
    <d v="2014-06-15T12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0.14182977777777778"/>
    <n v="43.41727891156463"/>
    <x v="6"/>
    <x v="17"/>
    <d v="2014-03-25T14:11:07"/>
    <d v="2014-04-24T14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5E-2"/>
    <n v="23.959183673469386"/>
    <x v="6"/>
    <x v="17"/>
    <d v="2015-05-26T23:32:55"/>
    <d v="2015-06-25T23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3E-4"/>
    <n v="5"/>
    <x v="6"/>
    <x v="17"/>
    <d v="2015-04-28T23:27:33"/>
    <d v="2015-05-28T23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0.125"/>
    <n v="12.5"/>
    <x v="6"/>
    <x v="17"/>
    <d v="2016-03-11T14:41:12"/>
    <d v="2016-04-10T13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00000000000001E-2"/>
    <n v="3"/>
    <x v="6"/>
    <x v="17"/>
    <d v="2012-12-06T19:37:18"/>
    <d v="2013-01-05T19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0.14083333333333334"/>
    <n v="10.5625"/>
    <x v="6"/>
    <x v="17"/>
    <d v="2016-01-27T18:22:17"/>
    <d v="2016-02-11T18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0.18300055555555556"/>
    <n v="122.00037037037038"/>
    <x v="6"/>
    <x v="17"/>
    <d v="2011-09-09T12:07:13"/>
    <d v="2011-10-09T12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E-2"/>
    <n v="267.80851063829789"/>
    <x v="6"/>
    <x v="17"/>
    <d v="2013-07-31T07:53:40"/>
    <d v="2013-08-30T07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0.17933333333333334"/>
    <n v="74.206896551724142"/>
    <x v="6"/>
    <x v="17"/>
    <d v="2014-09-03T07:25:54"/>
    <d v="2014-10-03T22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6999999999999999E-4"/>
    <n v="6.7142857142857144"/>
    <x v="6"/>
    <x v="17"/>
    <d v="2014-01-21T14:01:17"/>
    <d v="2014-03-02T14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4E-2"/>
    <n v="81.954545454545453"/>
    <x v="6"/>
    <x v="17"/>
    <d v="2014-03-14T13:18:15"/>
    <d v="2014-04-13T13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5.0000000000000001E-3"/>
    <n v="25"/>
    <x v="6"/>
    <x v="17"/>
    <d v="2015-04-13T15:04:28"/>
    <d v="2015-05-13T15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000000000000001E-2"/>
    <n v="10"/>
    <x v="6"/>
    <x v="17"/>
    <d v="2016-01-14T21:39:31"/>
    <d v="2016-02-13T21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0999999999999999E-4"/>
    <n v="6.833333333333333"/>
    <x v="6"/>
    <x v="17"/>
    <d v="2016-06-17T13:32:18"/>
    <d v="2016-07-14T13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4999999999999E-2"/>
    <n v="17.708333333333332"/>
    <x v="6"/>
    <x v="17"/>
    <d v="2013-10-29T20:05:25"/>
    <d v="2013-12-09T00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E-2"/>
    <n v="16.2"/>
    <x v="6"/>
    <x v="17"/>
    <d v="2016-04-19T00:19:50"/>
    <d v="2016-06-18T00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67E-2"/>
    <n v="80.297297297297291"/>
    <x v="6"/>
    <x v="17"/>
    <d v="2014-05-12T04:50:21"/>
    <d v="2014-06-11T04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1.5900000000000001E-3"/>
    <n v="71.55"/>
    <x v="6"/>
    <x v="17"/>
    <d v="2014-02-21T22:15:27"/>
    <d v="2014-03-23T21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0.41249999999999998"/>
    <n v="23.571428571428573"/>
    <x v="6"/>
    <x v="17"/>
    <d v="2012-03-05T12:46:15"/>
    <d v="2012-04-04T11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  <d v="2014-06-23T15:40:24"/>
    <d v="2014-07-23T15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E-2"/>
    <n v="34.88095238095238"/>
    <x v="6"/>
    <x v="17"/>
    <d v="2012-02-13T10:17:15"/>
    <d v="2012-04-13T09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4.4999999999999997E-3"/>
    <n v="15"/>
    <x v="6"/>
    <x v="17"/>
    <d v="2016-10-19T13:03:10"/>
    <d v="2016-11-18T14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5.1000000000000004E-3"/>
    <n v="23.181818181818183"/>
    <x v="6"/>
    <x v="17"/>
    <d v="2012-11-07T17:23:42"/>
    <d v="2012-12-07T17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4.0000000000000002E-4"/>
    <n v="1"/>
    <x v="6"/>
    <x v="17"/>
    <d v="2015-12-08T23:53:10"/>
    <d v="2016-01-07T23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0.35537409090909089"/>
    <n v="100.23371794871794"/>
    <x v="6"/>
    <x v="17"/>
    <d v="2014-11-20T13:13:31"/>
    <d v="2015-01-19T03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5.0000000000000001E-3"/>
    <n v="5"/>
    <x v="6"/>
    <x v="17"/>
    <d v="2014-07-15T18:27:00"/>
    <d v="2014-08-14T18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1.6666666666666668E-3"/>
    <n v="3.3333333333333335"/>
    <x v="6"/>
    <x v="17"/>
    <d v="2013-09-09T03:18:07"/>
    <d v="2013-10-09T03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1.325E-3"/>
    <n v="13.25"/>
    <x v="6"/>
    <x v="17"/>
    <d v="2016-02-29T11:41:35"/>
    <d v="2016-03-30T10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4E-4"/>
    <n v="17.852"/>
    <x v="6"/>
    <x v="17"/>
    <d v="2012-04-10T15:20:08"/>
    <d v="2012-06-09T15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4E-2"/>
    <n v="10.375"/>
    <x v="6"/>
    <x v="17"/>
    <d v="2015-11-25T09:21:53"/>
    <d v="2015-12-25T09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E-2"/>
    <n v="36.333333333333336"/>
    <x v="6"/>
    <x v="17"/>
    <d v="2014-03-05T22:59:39"/>
    <d v="2014-04-04T21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2.3809523809523812E-3"/>
    <n v="5"/>
    <x v="6"/>
    <x v="17"/>
    <d v="2014-03-24T14:01:04"/>
    <d v="2014-04-06T14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  <d v="2011-09-13T15:56:40"/>
    <d v="2011-10-28T15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6E-4"/>
    <n v="5.8"/>
    <x v="6"/>
    <x v="17"/>
    <d v="2016-02-12T17:25:16"/>
    <d v="2016-03-13T16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  <d v="2013-05-16T11:53:45"/>
    <d v="2013-05-30T11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2.2000000000000001E-3"/>
    <n v="3.6666666666666665"/>
    <x v="6"/>
    <x v="17"/>
    <d v="2014-03-20T07:34:08"/>
    <d v="2014-04-19T07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4.7222222222222223E-3"/>
    <n v="60.714285714285715"/>
    <x v="6"/>
    <x v="18"/>
    <d v="2015-03-31T11:00:51"/>
    <d v="2015-04-30T11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  <d v="2015-07-27T09:58:50"/>
    <d v="2015-09-25T09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5.0000000000000001E-3"/>
    <n v="5"/>
    <x v="6"/>
    <x v="18"/>
    <d v="2016-06-14T02:51:34"/>
    <d v="2016-07-14T02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E-2"/>
    <n v="25.434782608695652"/>
    <x v="6"/>
    <x v="18"/>
    <d v="2014-10-14T15:30:00"/>
    <d v="2014-11-14T16:30:00"/>
  </r>
  <r>
    <n v="1128"/>
    <x v="1128"/>
    <s v="#havingfunFTW"/>
    <n v="1000"/>
    <n v="1"/>
    <x v="2"/>
    <x v="1"/>
    <s v="GBP"/>
    <n v="1407425717"/>
    <n v="1404833717"/>
    <b v="0"/>
    <x v="29"/>
    <b v="0"/>
    <s v="games/mobile games"/>
    <n v="1E-3"/>
    <n v="1"/>
    <x v="6"/>
    <x v="18"/>
    <d v="2014-07-08T10:35:17"/>
    <d v="2014-08-07T10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1.0499999999999999E-3"/>
    <n v="10.5"/>
    <x v="6"/>
    <x v="18"/>
    <d v="2016-05-06T01:21:33"/>
    <d v="2016-06-05T01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2.2000000000000001E-3"/>
    <n v="3.6666666666666665"/>
    <x v="6"/>
    <x v="18"/>
    <d v="2014-09-26T18:55:00"/>
    <d v="2014-11-25T19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  <d v="2015-11-24T16:47:48"/>
    <d v="2015-12-24T16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0.14380000000000001"/>
    <n v="110.61538461538461"/>
    <x v="6"/>
    <x v="18"/>
    <d v="2016-12-01T21:46:11"/>
    <d v="2016-12-31T21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6.6666666666666671E-3"/>
    <n v="20"/>
    <x v="6"/>
    <x v="18"/>
    <d v="2014-07-01T04:46:21"/>
    <d v="2014-07-31T04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3E-5"/>
    <n v="1"/>
    <x v="6"/>
    <x v="18"/>
    <d v="2014-11-15T01:50:28"/>
    <d v="2014-11-28T23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0.05"/>
    <n v="50"/>
    <x v="6"/>
    <x v="18"/>
    <d v="2016-07-07T18:44:54"/>
    <d v="2016-08-06T18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3E-2"/>
    <n v="45"/>
    <x v="6"/>
    <x v="18"/>
    <d v="2015-11-19T11:07:09"/>
    <d v="2015-12-19T11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0.39500000000000002"/>
    <n v="253.2051282051282"/>
    <x v="6"/>
    <x v="18"/>
    <d v="2016-03-24T14:40:21"/>
    <d v="2016-04-23T14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3.5714285714285713E-3"/>
    <n v="31.25"/>
    <x v="6"/>
    <x v="18"/>
    <d v="2017-01-01T16:45:31"/>
    <d v="2017-01-21T16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00000000000001E-4"/>
    <n v="5"/>
    <x v="6"/>
    <x v="18"/>
    <d v="2014-12-02T03:20:26"/>
    <d v="2015-01-01T03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  <d v="2015-07-07T06:05:21"/>
    <d v="2015-08-06T06:05:21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  <d v="2015-06-09T11:47:30"/>
    <d v="2015-07-09T11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  <d v="2015-01-17T19:08:47"/>
    <d v="2015-02-16T19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4.1333333333333335E-3"/>
    <n v="23.25"/>
    <x v="6"/>
    <x v="18"/>
    <d v="2015-11-16T23:38:46"/>
    <d v="2015-12-16T23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  <d v="2015-03-29T23:22:00"/>
    <d v="2015-04-28T23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1.25E-3"/>
    <n v="100"/>
    <x v="7"/>
    <x v="19"/>
    <d v="2014-08-03T12:56:32"/>
    <d v="2014-10-02T12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3E-2"/>
    <n v="44.166666666666664"/>
    <x v="7"/>
    <x v="19"/>
    <d v="2014-03-25T17:52:53"/>
    <d v="2014-05-02T17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  <d v="2014-08-20T18:19:43"/>
    <d v="2014-10-19T18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4.8666666666666667E-3"/>
    <n v="24.333333333333332"/>
    <x v="7"/>
    <x v="19"/>
    <d v="2016-10-31T23:06:21"/>
    <d v="2016-12-01T00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1.5E-3"/>
    <n v="37.5"/>
    <x v="7"/>
    <x v="19"/>
    <d v="2016-05-17T12:02:46"/>
    <d v="2016-06-16T12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0.1008"/>
    <n v="42"/>
    <x v="7"/>
    <x v="19"/>
    <d v="2015-11-09T17:54:35"/>
    <d v="2016-01-08T17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  <d v="2015-08-07T21:27:43"/>
    <d v="2015-09-06T21:27:43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2E-2"/>
    <n v="60.733333333333334"/>
    <x v="7"/>
    <x v="19"/>
    <d v="2015-04-15T12:01:52"/>
    <d v="2015-05-15T12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6.2500000000000003E-3"/>
    <n v="50"/>
    <x v="7"/>
    <x v="19"/>
    <d v="2015-05-19T12:08:25"/>
    <d v="2015-06-18T12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000000000000002E-2"/>
    <n v="108.33333333333333"/>
    <x v="7"/>
    <x v="19"/>
    <d v="2015-08-06T21:36:46"/>
    <d v="2015-09-05T21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7.5199999999999998E-3"/>
    <n v="23.5"/>
    <x v="7"/>
    <x v="19"/>
    <d v="2014-07-15T13:20:08"/>
    <d v="2014-08-14T13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  <d v="2015-01-24T20:42:42"/>
    <d v="2015-02-23T20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00000000000001E-2"/>
    <n v="50.333333333333336"/>
    <x v="7"/>
    <x v="19"/>
    <d v="2014-10-06T10:04:40"/>
    <d v="2014-12-05T11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4.6666666666666671E-3"/>
    <n v="11.666666666666666"/>
    <x v="7"/>
    <x v="19"/>
    <d v="2014-11-08T21:12:08"/>
    <d v="2014-12-08T21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  <d v="2015-05-30T12:26:05"/>
    <d v="2015-06-30T10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E-2"/>
    <n v="60.789473684210527"/>
    <x v="7"/>
    <x v="19"/>
    <d v="2015-02-25T22:43:06"/>
    <d v="2015-03-27T21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  <d v="2015-04-28T10:06:29"/>
    <d v="2015-05-19T10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38E-4"/>
    <n v="17.5"/>
    <x v="7"/>
    <x v="19"/>
    <d v="2014-08-25T11:24:24"/>
    <d v="2014-09-25T11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  <d v="2014-07-10T12:22:00"/>
    <d v="2014-08-09T12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  <d v="2016-05-19T12:23:02"/>
    <d v="2016-06-18T12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0.20705000000000001"/>
    <n v="82.82"/>
    <x v="7"/>
    <x v="19"/>
    <d v="2014-06-02T00:08:50"/>
    <d v="2014-07-06T00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0.19139999999999999"/>
    <n v="358.875"/>
    <x v="7"/>
    <x v="19"/>
    <d v="2015-05-26T06:39:02"/>
    <d v="2015-06-25T23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7E-2"/>
    <n v="61.1875"/>
    <x v="7"/>
    <x v="19"/>
    <d v="2014-08-12T12:38:15"/>
    <d v="2014-09-12T12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4E-2"/>
    <n v="340"/>
    <x v="7"/>
    <x v="19"/>
    <d v="2016-08-22T20:17:45"/>
    <d v="2016-09-21T20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1.6999999999999999E-3"/>
    <n v="5.666666666666667"/>
    <x v="7"/>
    <x v="19"/>
    <d v="2015-01-23T03:29:23"/>
    <d v="2015-02-22T03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4.0000000000000001E-3"/>
    <n v="50"/>
    <x v="7"/>
    <x v="19"/>
    <d v="2015-04-30T16:26:11"/>
    <d v="2015-05-30T16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1E-3"/>
    <n v="25"/>
    <x v="7"/>
    <x v="19"/>
    <d v="2014-10-26T14:18:47"/>
    <d v="2014-11-13T15:18:47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  <d v="2014-07-21T11:22:32"/>
    <d v="2014-08-20T11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000000000000001E-4"/>
    <n v="30"/>
    <x v="7"/>
    <x v="19"/>
    <d v="2015-06-28T23:27:37"/>
    <d v="2015-08-02T23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E-2"/>
    <n v="46.631578947368418"/>
    <x v="7"/>
    <x v="19"/>
    <d v="2016-04-08T15:12:07"/>
    <d v="2016-05-08T15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2E-2"/>
    <n v="65"/>
    <x v="7"/>
    <x v="19"/>
    <d v="2015-06-15T12:28:59"/>
    <d v="2015-07-15T12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2E-5"/>
    <n v="10"/>
    <x v="7"/>
    <x v="19"/>
    <d v="2017-01-10T19:28:18"/>
    <d v="2017-03-06T08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  <d v="2014-09-15T10:51:36"/>
    <d v="2014-10-15T10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E-5"/>
    <n v="5"/>
    <x v="7"/>
    <x v="19"/>
    <d v="2014-07-17T16:44:12"/>
    <d v="2014-08-16T16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7E-2"/>
    <n v="640"/>
    <x v="7"/>
    <x v="19"/>
    <d v="2015-09-28T12:17:07"/>
    <d v="2015-10-28T12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0.11749999999999999"/>
    <n v="69.117647058823536"/>
    <x v="7"/>
    <x v="19"/>
    <d v="2014-05-22T14:21:54"/>
    <d v="2014-06-28T14:21:54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7E-5"/>
    <n v="1.3333333333333333"/>
    <x v="7"/>
    <x v="19"/>
    <d v="2015-01-30T03:08:41"/>
    <d v="2015-03-01T03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000000000000003E-2"/>
    <n v="10.5"/>
    <x v="7"/>
    <x v="19"/>
    <d v="2016-12-24T14:51:28"/>
    <d v="2017-01-12T11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0.04"/>
    <n v="33.333333333333336"/>
    <x v="7"/>
    <x v="19"/>
    <d v="2016-10-13T15:40:23"/>
    <d v="2016-11-01T22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.0493636363636363"/>
    <n v="61.562666666666665"/>
    <x v="8"/>
    <x v="20"/>
    <d v="2017-01-06T09:23:31"/>
    <d v="2017-02-06T09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.0544"/>
    <n v="118.73873873873873"/>
    <x v="8"/>
    <x v="20"/>
    <d v="2015-05-06T15:45:49"/>
    <d v="2015-06-07T23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.0673333333333332"/>
    <n v="65.081300813008127"/>
    <x v="8"/>
    <x v="20"/>
    <d v="2015-04-29T15:43:15"/>
    <d v="2015-06-01T17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.0412571428571429"/>
    <n v="130.15714285714284"/>
    <x v="8"/>
    <x v="20"/>
    <d v="2015-04-15T16:28:43"/>
    <d v="2015-05-17T13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.6054999999999999"/>
    <n v="37.776470588235291"/>
    <x v="8"/>
    <x v="20"/>
    <d v="2016-12-07T11:49:00"/>
    <d v="2016-12-28T11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.0777777777777777"/>
    <n v="112.79069767441861"/>
    <x v="8"/>
    <x v="20"/>
    <d v="2016-06-08T18:29:55"/>
    <d v="2016-06-29T18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.35"/>
    <n v="51.92307692307692"/>
    <x v="8"/>
    <x v="20"/>
    <d v="2014-08-01T10:58:45"/>
    <d v="2014-08-31T10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.0907407407407408"/>
    <n v="89.242424242424249"/>
    <x v="8"/>
    <x v="20"/>
    <d v="2016-02-19T09:29:20"/>
    <d v="2016-03-20T08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.9"/>
    <n v="19.333333333333332"/>
    <x v="8"/>
    <x v="20"/>
    <d v="2017-01-12T07:09:38"/>
    <d v="2017-02-11T07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.0395714285714286"/>
    <n v="79.967032967032964"/>
    <x v="8"/>
    <x v="20"/>
    <d v="2016-02-09T13:37:33"/>
    <d v="2016-04-09T12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.2223999999999999"/>
    <n v="56.414565826330531"/>
    <x v="8"/>
    <x v="20"/>
    <d v="2015-03-09T06:42:59"/>
    <d v="2015-04-08T06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.35"/>
    <n v="79.411764705882348"/>
    <x v="8"/>
    <x v="20"/>
    <d v="2015-10-21T03:20:53"/>
    <d v="2015-12-20T04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.6991034482758622"/>
    <n v="76.439453125"/>
    <x v="8"/>
    <x v="20"/>
    <d v="2015-11-18T14:38:59"/>
    <d v="2015-12-18T14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.5329333333333333"/>
    <n v="121"/>
    <x v="8"/>
    <x v="20"/>
    <d v="2016-05-13T10:57:14"/>
    <d v="2016-06-13T00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.6059999999999999"/>
    <n v="54.616766467065865"/>
    <x v="8"/>
    <x v="20"/>
    <d v="2015-11-25T09:51:26"/>
    <d v="2015-12-30T22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.0131677953348381"/>
    <n v="299.22222222222223"/>
    <x v="8"/>
    <x v="20"/>
    <d v="2015-06-06T13:30:00"/>
    <d v="2015-07-08T13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.2560416666666667"/>
    <n v="58.533980582524272"/>
    <x v="8"/>
    <x v="20"/>
    <d v="2015-03-26T06:27:36"/>
    <d v="2015-04-16T06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.0243783333333334"/>
    <n v="55.371801801801809"/>
    <x v="8"/>
    <x v="20"/>
    <d v="2016-06-15T09:34:06"/>
    <d v="2016-07-15T09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.99244"/>
    <n v="183.80442804428046"/>
    <x v="8"/>
    <x v="20"/>
    <d v="2015-05-28T01:55:54"/>
    <d v="2015-06-27T01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.0245398773006136"/>
    <n v="165.34653465346534"/>
    <x v="8"/>
    <x v="20"/>
    <d v="2015-05-01T09:45:27"/>
    <d v="2015-05-31T09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.0294615384615384"/>
    <n v="234.78947368421052"/>
    <x v="8"/>
    <x v="20"/>
    <d v="2015-10-20T12:57:13"/>
    <d v="2015-12-04T00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.0086153846153847"/>
    <n v="211.48387096774192"/>
    <x v="8"/>
    <x v="20"/>
    <d v="2015-05-14T07:09:11"/>
    <d v="2015-06-13T07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.1499999999999999"/>
    <n v="32.34375"/>
    <x v="8"/>
    <x v="20"/>
    <d v="2017-02-06T13:37:33"/>
    <d v="2017-03-11T08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.0416766467065868"/>
    <n v="123.37588652482269"/>
    <x v="8"/>
    <x v="20"/>
    <d v="2016-03-01T05:19:33"/>
    <d v="2016-03-31T05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.5529999999999999"/>
    <n v="207.06666666666666"/>
    <x v="8"/>
    <x v="20"/>
    <d v="2016-02-23T12:01:04"/>
    <d v="2016-03-24T11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.06"/>
    <n v="138.2608695652174"/>
    <x v="8"/>
    <x v="20"/>
    <d v="2017-01-26T15:18:25"/>
    <d v="2017-02-25T15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.5431499999999998"/>
    <n v="493.81553398058253"/>
    <x v="8"/>
    <x v="20"/>
    <d v="2015-05-08T17:36:12"/>
    <d v="2015-05-31T16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.0109999999999999"/>
    <n v="168.5"/>
    <x v="8"/>
    <x v="20"/>
    <d v="2016-05-25T15:47:41"/>
    <d v="2016-06-09T15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.2904"/>
    <n v="38.867469879518069"/>
    <x v="8"/>
    <x v="20"/>
    <d v="2015-11-10T17:48:15"/>
    <d v="2015-11-26T20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.0223076923076924"/>
    <n v="61.527777777777779"/>
    <x v="8"/>
    <x v="20"/>
    <d v="2016-12-27T13:08:20"/>
    <d v="2017-01-31T13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.3180000000000001"/>
    <n v="105.44"/>
    <x v="8"/>
    <x v="20"/>
    <d v="2015-04-10T15:10:05"/>
    <d v="2015-06-09T15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.8608020000000005"/>
    <n v="71.592003642987251"/>
    <x v="8"/>
    <x v="20"/>
    <d v="2014-04-30T17:09:16"/>
    <d v="2014-05-30T17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.4570000000000001"/>
    <n v="91.882882882882882"/>
    <x v="8"/>
    <x v="20"/>
    <d v="2015-08-31T09:47:37"/>
    <d v="2015-10-02T18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.026"/>
    <n v="148.57377049180329"/>
    <x v="8"/>
    <x v="20"/>
    <d v="2016-06-14T14:25:40"/>
    <d v="2016-07-14T14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.7227777777777777"/>
    <n v="174.2134831460674"/>
    <x v="8"/>
    <x v="20"/>
    <d v="2015-10-01T10:53:20"/>
    <d v="2015-10-31T22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.5916819571865444"/>
    <n v="102.86166007905139"/>
    <x v="8"/>
    <x v="20"/>
    <d v="2016-09-20T06:05:13"/>
    <d v="2016-10-20T06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.0376666666666667"/>
    <n v="111.17857142857143"/>
    <x v="8"/>
    <x v="20"/>
    <d v="2015-07-26T10:05:12"/>
    <d v="2015-08-25T10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.1140954545454547"/>
    <n v="23.796213592233013"/>
    <x v="8"/>
    <x v="20"/>
    <d v="2016-11-06T06:24:48"/>
    <d v="2016-12-03T19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.80375"/>
    <n v="81.268115942028984"/>
    <x v="8"/>
    <x v="20"/>
    <d v="2016-03-01T12:17:27"/>
    <d v="2016-03-31T23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.1210606060606061"/>
    <n v="116.21465968586388"/>
    <x v="8"/>
    <x v="20"/>
    <d v="2016-10-10T23:15:09"/>
    <d v="2016-11-10T00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69E-2"/>
    <n v="58.888888888888886"/>
    <x v="4"/>
    <x v="21"/>
    <d v="2014-04-07T08:11:42"/>
    <d v="2014-06-06T08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7E-2"/>
    <n v="44"/>
    <x v="4"/>
    <x v="21"/>
    <d v="2013-08-23T16:44:38"/>
    <d v="2013-10-22T16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E-2"/>
    <n v="48.424999999999997"/>
    <x v="4"/>
    <x v="21"/>
    <d v="2014-03-17T15:59:41"/>
    <d v="2014-04-20T20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  <d v="2014-07-07T17:03:36"/>
    <d v="2014-08-07T02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0.29299999999999998"/>
    <n v="61.041666666666664"/>
    <x v="4"/>
    <x v="21"/>
    <d v="2011-07-30T12:30:08"/>
    <d v="2011-09-28T12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9.0909090909090905E-3"/>
    <n v="25"/>
    <x v="4"/>
    <x v="21"/>
    <d v="2012-03-17T06:02:07"/>
    <d v="2012-04-16T11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  <d v="2011-01-25T18:20:30"/>
    <d v="2011-02-24T18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  <d v="2015-07-08T17:36:08"/>
    <d v="2015-08-27T20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8.0000000000000002E-3"/>
    <n v="40"/>
    <x v="4"/>
    <x v="21"/>
    <d v="2013-08-20T15:21:10"/>
    <d v="2013-10-06T15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0.11600000000000001"/>
    <n v="19.333333333333332"/>
    <x v="4"/>
    <x v="21"/>
    <d v="2012-01-31T17:46:14"/>
    <d v="2012-02-21T17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  <d v="2015-01-03T13:55:42"/>
    <d v="2015-02-02T13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2E-2"/>
    <n v="35"/>
    <x v="4"/>
    <x v="21"/>
    <d v="2013-11-04T22:14:59"/>
    <d v="2013-12-14T22:14:59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  <d v="2012-07-20T11:19:24"/>
    <d v="2012-07-28T11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  <d v="2012-08-04T01:47:45"/>
    <d v="2012-08-24T01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0.17799999999999999"/>
    <n v="59.333333333333336"/>
    <x v="4"/>
    <x v="21"/>
    <d v="2011-07-07T09:38:56"/>
    <d v="2011-08-06T09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  <d v="2011-12-06T18:06:07"/>
    <d v="2012-01-05T18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9E-2"/>
    <n v="30.125"/>
    <x v="4"/>
    <x v="21"/>
    <d v="2013-05-14T19:57:37"/>
    <d v="2013-07-12T16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0.50739999999999996"/>
    <n v="74.617647058823536"/>
    <x v="4"/>
    <x v="21"/>
    <d v="2014-10-11T15:06:20"/>
    <d v="2014-11-03T00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5.4884742041712408E-3"/>
    <n v="5"/>
    <x v="4"/>
    <x v="21"/>
    <d v="2011-08-26T22:58:22"/>
    <d v="2011-09-11T08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0.14091666666666666"/>
    <n v="44.5"/>
    <x v="4"/>
    <x v="21"/>
    <d v="2011-05-08T16:06:11"/>
    <d v="2011-07-08T16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.038"/>
    <n v="46.133333333333333"/>
    <x v="4"/>
    <x v="11"/>
    <d v="2013-03-22T14:48:43"/>
    <d v="2013-04-22T16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.2024999999999999"/>
    <n v="141.47058823529412"/>
    <x v="4"/>
    <x v="11"/>
    <d v="2014-05-15T09:23:54"/>
    <d v="2014-06-14T09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.17"/>
    <n v="75.483870967741936"/>
    <x v="4"/>
    <x v="11"/>
    <d v="2011-10-21T20:02:29"/>
    <d v="2011-12-05T21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.2214285714285715"/>
    <n v="85.5"/>
    <x v="4"/>
    <x v="11"/>
    <d v="2013-04-06T02:00:55"/>
    <d v="2013-05-06T02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.5164"/>
    <n v="64.254237288135599"/>
    <x v="4"/>
    <x v="11"/>
    <d v="2014-05-08T10:45:53"/>
    <d v="2014-06-13T01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.0444"/>
    <n v="64.46913580246914"/>
    <x v="4"/>
    <x v="11"/>
    <d v="2012-06-07T12:46:51"/>
    <d v="2012-07-07T12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.0015333333333332"/>
    <n v="118.2007874015748"/>
    <x v="4"/>
    <x v="11"/>
    <d v="2014-07-23T10:25:31"/>
    <d v="2014-09-06T10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.018"/>
    <n v="82.540540540540547"/>
    <x v="4"/>
    <x v="11"/>
    <d v="2011-07-27T14:32:47"/>
    <d v="2011-09-25T14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.3765714285714286"/>
    <n v="34.170212765957444"/>
    <x v="4"/>
    <x v="11"/>
    <d v="2013-09-26T18:42:49"/>
    <d v="2013-10-24T18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.3319999999999"/>
    <n v="42.73322081575246"/>
    <x v="4"/>
    <x v="11"/>
    <d v="2014-08-04T13:48:27"/>
    <d v="2014-09-03T13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.9885074626865671"/>
    <n v="94.489361702127653"/>
    <x v="4"/>
    <x v="11"/>
    <d v="2010-11-05T09:54:46"/>
    <d v="2010-12-31T23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.0236666666666667"/>
    <n v="55.697247706422019"/>
    <x v="4"/>
    <x v="11"/>
    <d v="2013-11-01T15:17:32"/>
    <d v="2013-12-01T16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.1796376666666666"/>
    <n v="98.030831024930734"/>
    <x v="4"/>
    <x v="11"/>
    <d v="2012-01-13T17:03:51"/>
    <d v="2012-02-12T17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.9472727272727273"/>
    <n v="92.102272727272734"/>
    <x v="4"/>
    <x v="11"/>
    <d v="2011-02-12T21:03:10"/>
    <d v="2011-04-02T20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.1314633333333335"/>
    <n v="38.175462686567165"/>
    <x v="4"/>
    <x v="11"/>
    <d v="2013-08-01T09:40:12"/>
    <d v="2013-08-31T09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.0424"/>
    <n v="27.145833333333332"/>
    <x v="4"/>
    <x v="11"/>
    <d v="2014-05-07T18:17:44"/>
    <d v="2014-06-08T22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.1366666666666667"/>
    <n v="50.689189189189186"/>
    <x v="4"/>
    <x v="11"/>
    <d v="2014-01-27T15:13:40"/>
    <d v="2014-02-26T15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.0125"/>
    <n v="38.942307692307693"/>
    <x v="4"/>
    <x v="11"/>
    <d v="2013-12-30T03:13:47"/>
    <d v="2014-01-29T03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.2541538461538462"/>
    <n v="77.638095238095232"/>
    <x v="4"/>
    <x v="11"/>
    <d v="2014-01-17T13:18:12"/>
    <d v="2014-02-16T13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.19"/>
    <n v="43.536585365853661"/>
    <x v="4"/>
    <x v="11"/>
    <d v="2014-02-21T21:01:10"/>
    <d v="2014-03-28T20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.6646153846153846"/>
    <n v="31.823529411764707"/>
    <x v="4"/>
    <x v="11"/>
    <d v="2013-09-30T10:54:43"/>
    <d v="2013-10-29T10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.1914771428571429"/>
    <n v="63.184393939393942"/>
    <x v="4"/>
    <x v="11"/>
    <d v="2010-10-14T10:43:35"/>
    <d v="2010-11-30T10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.0047368421052632"/>
    <n v="190.9"/>
    <x v="4"/>
    <x v="11"/>
    <d v="2013-12-12T16:02:25"/>
    <d v="2014-01-11T16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.018"/>
    <n v="140.85534591194968"/>
    <x v="4"/>
    <x v="11"/>
    <d v="2013-06-24T09:02:38"/>
    <d v="2013-07-24T09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.1666666666666667"/>
    <n v="76.92307692307692"/>
    <x v="4"/>
    <x v="11"/>
    <d v="2013-08-21T15:17:27"/>
    <d v="2013-09-20T15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.0864893617021276"/>
    <n v="99.15533980582525"/>
    <x v="4"/>
    <x v="11"/>
    <d v="2016-03-16T14:45:12"/>
    <d v="2016-04-15T19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.1472"/>
    <n v="67.881656804733723"/>
    <x v="4"/>
    <x v="11"/>
    <d v="2012-01-25T15:34:02"/>
    <d v="2012-03-25T14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.018"/>
    <n v="246.29032258064515"/>
    <x v="4"/>
    <x v="11"/>
    <d v="2013-10-14T11:24:19"/>
    <d v="2013-11-13T12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.06"/>
    <n v="189.28571428571428"/>
    <x v="4"/>
    <x v="11"/>
    <d v="2010-04-06T12:52:59"/>
    <d v="2010-06-14T23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.0349999999999999"/>
    <n v="76.666666666666671"/>
    <x v="4"/>
    <x v="11"/>
    <d v="2014-08-01T12:31:31"/>
    <d v="2014-08-31T12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.5497535999999998"/>
    <n v="82.963254817987149"/>
    <x v="4"/>
    <x v="11"/>
    <d v="2012-07-26T11:33:45"/>
    <d v="2012-08-30T11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.6214066666666667"/>
    <n v="62.522107969151669"/>
    <x v="4"/>
    <x v="11"/>
    <d v="2013-07-03T15:49:47"/>
    <d v="2013-08-07T15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.0442100000000001"/>
    <n v="46.06808823529412"/>
    <x v="4"/>
    <x v="11"/>
    <d v="2009-07-13T11:54:07"/>
    <d v="2009-08-31T23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.0612433333333333"/>
    <n v="38.543946731234868"/>
    <x v="4"/>
    <x v="11"/>
    <d v="2012-07-31T08:29:07"/>
    <d v="2012-09-04T08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.5493846153846154"/>
    <n v="53.005263157894738"/>
    <x v="4"/>
    <x v="11"/>
    <d v="2014-05-27T08:19:26"/>
    <d v="2014-06-24T21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.1077157238734421"/>
    <n v="73.355396825396824"/>
    <x v="4"/>
    <x v="11"/>
    <d v="2014-02-11T21:22:50"/>
    <d v="2014-03-23T20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.1091186666666666"/>
    <n v="127.97523076923076"/>
    <x v="4"/>
    <x v="11"/>
    <d v="2010-12-01T13:10:54"/>
    <d v="2011-03-01T13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.1071428571428572"/>
    <n v="104.72972972972973"/>
    <x v="4"/>
    <x v="11"/>
    <d v="2013-07-08T12:50:36"/>
    <d v="2013-07-28T12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.2361333333333333"/>
    <n v="67.671532846715323"/>
    <x v="4"/>
    <x v="11"/>
    <d v="2013-11-08T06:24:15"/>
    <d v="2013-12-08T23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.1105"/>
    <n v="95.931818181818187"/>
    <x v="4"/>
    <x v="11"/>
    <d v="2013-02-15T12:13:09"/>
    <d v="2013-03-10T23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.01"/>
    <n v="65.161290322580641"/>
    <x v="1"/>
    <x v="6"/>
    <d v="2016-12-08T00:38:02"/>
    <d v="2016-12-31T11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.0165"/>
    <n v="32.269841269841272"/>
    <x v="1"/>
    <x v="6"/>
    <d v="2015-06-05T08:59:35"/>
    <d v="2015-06-20T08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.0833333333333333"/>
    <n v="81.25"/>
    <x v="1"/>
    <x v="6"/>
    <d v="2015-02-04T04:13:47"/>
    <d v="2015-02-17T09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.42"/>
    <n v="24.2"/>
    <x v="1"/>
    <x v="6"/>
    <d v="2015-04-13T09:54:16"/>
    <d v="2015-06-12T09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.0044999999999999"/>
    <n v="65.868852459016395"/>
    <x v="1"/>
    <x v="6"/>
    <d v="2016-07-09T22:42:43"/>
    <d v="2016-08-09T23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.2506666666666666"/>
    <n v="36.07692307692308"/>
    <x v="1"/>
    <x v="6"/>
    <d v="2016-12-04T22:14:05"/>
    <d v="2017-01-03T22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.0857142857142856"/>
    <n v="44.186046511627907"/>
    <x v="1"/>
    <x v="6"/>
    <d v="2015-03-23T09:45:31"/>
    <d v="2015-04-23T01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.4570000000000001"/>
    <n v="104.07142857142857"/>
    <x v="1"/>
    <x v="6"/>
    <d v="2015-03-01T10:39:51"/>
    <d v="2015-04-07T02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.1000000000000001"/>
    <n v="35.96153846153846"/>
    <x v="1"/>
    <x v="6"/>
    <d v="2015-09-09T13:20:28"/>
    <d v="2015-10-06T17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.0223333333333333"/>
    <n v="127.79166666666667"/>
    <x v="1"/>
    <x v="6"/>
    <d v="2015-10-15T11:49:31"/>
    <d v="2015-11-14T12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.22"/>
    <n v="27.727272727272727"/>
    <x v="1"/>
    <x v="6"/>
    <d v="2015-10-01T05:53:17"/>
    <d v="2015-10-19T06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.0196000000000001"/>
    <n v="39.828125"/>
    <x v="1"/>
    <x v="6"/>
    <d v="2015-06-29T08:44:57"/>
    <d v="2015-07-29T12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.411764705882353"/>
    <n v="52.173913043478258"/>
    <x v="1"/>
    <x v="6"/>
    <d v="2016-02-22T20:12:53"/>
    <d v="2016-03-13T19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.0952500000000001"/>
    <n v="92.037815126050418"/>
    <x v="1"/>
    <x v="6"/>
    <d v="2016-04-01T12:55:58"/>
    <d v="2016-05-01T12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.0465"/>
    <n v="63.424242424242422"/>
    <x v="1"/>
    <x v="6"/>
    <d v="2016-03-29T11:20:32"/>
    <d v="2016-04-28T11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.24"/>
    <n v="135.625"/>
    <x v="1"/>
    <x v="6"/>
    <d v="2015-06-14T14:32:39"/>
    <d v="2015-07-14T14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.35"/>
    <n v="168.75"/>
    <x v="1"/>
    <x v="6"/>
    <d v="2016-04-23T11:12:18"/>
    <d v="2016-06-01T13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.0275000000000001"/>
    <n v="70.862068965517238"/>
    <x v="1"/>
    <x v="6"/>
    <d v="2015-07-10T12:59:38"/>
    <d v="2015-07-20T22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"/>
    <n v="50"/>
    <x v="1"/>
    <x v="6"/>
    <d v="2016-10-31T20:23:31"/>
    <d v="2016-11-30T21:23:31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n v="1.3026085714285716"/>
    <n v="42.214166666666671"/>
    <x v="1"/>
    <x v="6"/>
    <d v="2016-07-15T05:35:20"/>
    <d v="2016-07-31T06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0.39627499999999999"/>
    <n v="152.41346153846155"/>
    <x v="2"/>
    <x v="8"/>
    <d v="2017-01-11T23:40:05"/>
    <d v="2017-03-12T22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0.25976666666666665"/>
    <n v="90.616279069767444"/>
    <x v="2"/>
    <x v="8"/>
    <d v="2016-06-22T10:58:28"/>
    <d v="2016-07-21T12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0.65246363636363636"/>
    <n v="201.60393258426967"/>
    <x v="2"/>
    <x v="8"/>
    <d v="2014-11-04T05:58:54"/>
    <d v="2014-12-04T05:58:54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0.11514000000000001"/>
    <n v="127.93333333333334"/>
    <x v="2"/>
    <x v="8"/>
    <d v="2016-01-18T07:04:39"/>
    <d v="2016-02-17T07:04:39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0.11360000000000001"/>
    <n v="29.894736842105264"/>
    <x v="2"/>
    <x v="8"/>
    <d v="2016-08-29T09:43:32"/>
    <d v="2016-10-08T09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.1199130434782609"/>
    <n v="367.97142857142859"/>
    <x v="2"/>
    <x v="8"/>
    <d v="2015-09-10T16:11:08"/>
    <d v="2015-10-15T16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0.155"/>
    <n v="129.16666666666666"/>
    <x v="2"/>
    <x v="8"/>
    <d v="2016-07-05T11:00:50"/>
    <d v="2016-08-19T11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0.32028000000000001"/>
    <n v="800.7"/>
    <x v="2"/>
    <x v="8"/>
    <d v="2016-10-26T14:15:19"/>
    <d v="2016-11-30T15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6.0869565217391303E-3"/>
    <n v="28"/>
    <x v="2"/>
    <x v="8"/>
    <d v="2015-03-19T11:52:02"/>
    <d v="2015-04-18T11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0.31114999999999998"/>
    <n v="102.01639344262296"/>
    <x v="2"/>
    <x v="8"/>
    <d v="2016-02-02T12:01:54"/>
    <d v="2016-03-03T12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6E-2"/>
    <n v="184.36363636363637"/>
    <x v="2"/>
    <x v="8"/>
    <d v="2016-08-22T11:04:20"/>
    <d v="2016-10-21T11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0.40404000000000001"/>
    <n v="162.91935483870967"/>
    <x v="2"/>
    <x v="8"/>
    <d v="2015-10-01T06:57:28"/>
    <d v="2015-11-05T20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5"/>
    <n v="1"/>
    <x v="2"/>
    <x v="8"/>
    <d v="2016-01-24T18:05:09"/>
    <d v="2016-02-28T18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7E-2"/>
    <n v="603.52631578947364"/>
    <x v="2"/>
    <x v="8"/>
    <d v="2016-05-30T00:39:06"/>
    <d v="2016-07-21T09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0.15325"/>
    <n v="45.407407407407405"/>
    <x v="2"/>
    <x v="8"/>
    <d v="2014-12-11T20:02:52"/>
    <d v="2015-01-10T20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0.15103448275862069"/>
    <n v="97.333333333333329"/>
    <x v="2"/>
    <x v="8"/>
    <d v="2014-06-26T14:29:25"/>
    <d v="2014-07-11T11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5.0299999999999997E-3"/>
    <n v="167.66666666666666"/>
    <x v="2"/>
    <x v="8"/>
    <d v="2016-12-01T11:34:06"/>
    <d v="2016-12-30T18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8E-2"/>
    <n v="859.85714285714289"/>
    <x v="2"/>
    <x v="8"/>
    <d v="2016-11-23T12:58:57"/>
    <d v="2016-12-23T12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3.0285714285714286E-3"/>
    <n v="26.5"/>
    <x v="2"/>
    <x v="8"/>
    <d v="2015-04-21T10:45:25"/>
    <d v="2015-05-21T10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4E-2"/>
    <n v="30.272727272727273"/>
    <x v="2"/>
    <x v="8"/>
    <d v="2016-03-22T11:45:46"/>
    <d v="2016-04-26T01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00000000000001E-2"/>
    <n v="54.666666666666664"/>
    <x v="2"/>
    <x v="8"/>
    <d v="2016-09-13T10:12:32"/>
    <d v="2016-10-13T10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9E-2"/>
    <n v="60.75"/>
    <x v="2"/>
    <x v="8"/>
    <d v="2016-11-29T21:03:55"/>
    <d v="2016-12-29T21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E-2"/>
    <n v="102.72727272727273"/>
    <x v="2"/>
    <x v="8"/>
    <d v="2014-12-01T14:00:28"/>
    <d v="2015-01-15T14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E-2"/>
    <n v="41.585365853658537"/>
    <x v="2"/>
    <x v="8"/>
    <d v="2015-04-29T11:17:15"/>
    <d v="2015-05-29T11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E-2"/>
    <n v="116.53333333333333"/>
    <x v="2"/>
    <x v="8"/>
    <d v="2016-08-30T10:25:34"/>
    <d v="2016-10-14T10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8.1600000000000006E-3"/>
    <n v="45.333333333333336"/>
    <x v="2"/>
    <x v="8"/>
    <d v="2014-10-23T00:19:05"/>
    <d v="2014-12-02T01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0.22494285714285714"/>
    <n v="157.46"/>
    <x v="2"/>
    <x v="8"/>
    <d v="2016-06-01T01:38:29"/>
    <d v="2016-07-01T23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E-2"/>
    <n v="100.5"/>
    <x v="2"/>
    <x v="8"/>
    <d v="2016-07-18T07:05:54"/>
    <d v="2016-08-17T07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  <d v="2016-12-27T20:26:48"/>
    <d v="2017-01-26T20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  <d v="2014-06-15T21:33:45"/>
    <d v="2014-07-15T21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0.10754135338345865"/>
    <n v="51.822463768115945"/>
    <x v="2"/>
    <x v="8"/>
    <d v="2016-02-10T13:34:47"/>
    <d v="2016-03-11T13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0.1976"/>
    <n v="308.75"/>
    <x v="2"/>
    <x v="8"/>
    <d v="2015-11-05T17:28:22"/>
    <d v="2015-12-05T17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0.84946999999999995"/>
    <n v="379.22767857142856"/>
    <x v="2"/>
    <x v="8"/>
    <d v="2014-11-12T15:43:48"/>
    <d v="2014-12-17T15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0.49381999999999998"/>
    <n v="176.36428571428573"/>
    <x v="2"/>
    <x v="8"/>
    <d v="2017-02-01T08:51:19"/>
    <d v="2017-03-03T08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1E-2"/>
    <n v="66.066666666666663"/>
    <x v="2"/>
    <x v="8"/>
    <d v="2015-07-03T14:17:13"/>
    <d v="2015-08-02T14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6E-2"/>
    <n v="89.648648648648646"/>
    <x v="2"/>
    <x v="8"/>
    <d v="2014-10-24T10:31:55"/>
    <d v="2014-12-08T11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  <d v="2014-07-16T09:17:33"/>
    <d v="2014-08-15T09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0.7036"/>
    <n v="382.39130434782606"/>
    <x v="2"/>
    <x v="8"/>
    <d v="2016-08-30T09:58:37"/>
    <d v="2016-10-01T09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2E-3"/>
    <n v="100"/>
    <x v="2"/>
    <x v="8"/>
    <d v="2015-06-17T14:35:39"/>
    <d v="2015-07-17T14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.02298"/>
    <n v="158.35603715170279"/>
    <x v="2"/>
    <x v="8"/>
    <d v="2016-06-21T07:38:03"/>
    <d v="2016-08-18T22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.7773333333333334"/>
    <n v="40.762589928057551"/>
    <x v="3"/>
    <x v="9"/>
    <d v="2016-06-01T13:57:19"/>
    <d v="2016-06-30T13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.25"/>
    <n v="53.571428571428569"/>
    <x v="3"/>
    <x v="9"/>
    <d v="2014-06-09T14:32:39"/>
    <d v="2014-07-14T14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.473265306122449"/>
    <n v="48.449664429530202"/>
    <x v="3"/>
    <x v="9"/>
    <d v="2013-05-27T20:49:11"/>
    <d v="2013-06-26T20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.022"/>
    <n v="82.41935483870968"/>
    <x v="3"/>
    <x v="9"/>
    <d v="2015-02-05T10:18:45"/>
    <d v="2015-03-07T10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.018723404255319"/>
    <n v="230.19230769230768"/>
    <x v="3"/>
    <x v="9"/>
    <d v="2014-11-20T07:08:53"/>
    <d v="2014-12-18T07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.0419999999999998"/>
    <n v="59.360465116279073"/>
    <x v="3"/>
    <x v="9"/>
    <d v="2015-11-09T02:58:55"/>
    <d v="2015-12-16T01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.0405"/>
    <n v="66.698717948717942"/>
    <x v="3"/>
    <x v="9"/>
    <d v="2015-11-25T19:18:54"/>
    <d v="2015-12-25T19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.0126500000000001"/>
    <n v="168.77500000000001"/>
    <x v="3"/>
    <x v="9"/>
    <d v="2016-01-13T12:45:44"/>
    <d v="2016-02-12T12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.3613999999999999"/>
    <n v="59.973568281938327"/>
    <x v="3"/>
    <x v="9"/>
    <d v="2015-07-15T08:52:46"/>
    <d v="2015-09-04T22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.3360000000000001"/>
    <n v="31.80952380952381"/>
    <x v="3"/>
    <x v="9"/>
    <d v="2013-02-03T21:49:48"/>
    <d v="2013-03-10T19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.3025"/>
    <n v="24.421875"/>
    <x v="3"/>
    <x v="9"/>
    <d v="2016-05-12T14:22:59"/>
    <d v="2016-06-11T14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.2267999999999999"/>
    <n v="25.347107438016529"/>
    <x v="3"/>
    <x v="9"/>
    <d v="2012-10-31T01:06:45"/>
    <d v="2012-11-30T05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.8281058823529412"/>
    <n v="71.443218390804603"/>
    <x v="3"/>
    <x v="9"/>
    <d v="2013-06-04T19:56:00"/>
    <d v="2013-07-04T19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.2529999999999999"/>
    <n v="38.553846153846152"/>
    <x v="3"/>
    <x v="9"/>
    <d v="2013-01-30T18:05:37"/>
    <d v="2013-03-01T00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.1166666666666667"/>
    <n v="68.367346938775512"/>
    <x v="3"/>
    <x v="9"/>
    <d v="2011-05-26T08:42:03"/>
    <d v="2011-06-25T08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.1575757575757575"/>
    <n v="40.210526315789473"/>
    <x v="3"/>
    <x v="9"/>
    <d v="2011-05-05T14:33:10"/>
    <d v="2011-07-06T14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.732"/>
    <n v="32.074074074074076"/>
    <x v="3"/>
    <x v="9"/>
    <d v="2012-07-05T16:37:00"/>
    <d v="2012-08-02T16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.2598333333333334"/>
    <n v="28.632575757575758"/>
    <x v="3"/>
    <x v="9"/>
    <d v="2014-05-22T12:12:52"/>
    <d v="2014-06-21T12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.091"/>
    <n v="43.64"/>
    <x v="3"/>
    <x v="9"/>
    <d v="2013-07-09T17:25:31"/>
    <d v="2013-09-07T17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"/>
    <n v="40"/>
    <x v="3"/>
    <x v="9"/>
    <d v="2016-01-27T15:15:27"/>
    <d v="2016-02-15T02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.1864285714285714"/>
    <n v="346.04166666666669"/>
    <x v="4"/>
    <x v="11"/>
    <d v="2014-11-08T11:41:46"/>
    <d v="2015-01-07T11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.0026666666666666"/>
    <n v="81.739130434782609"/>
    <x v="4"/>
    <x v="11"/>
    <d v="2015-02-14T12:35:52"/>
    <d v="2015-03-16T11:35:52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n v="1.2648920000000001"/>
    <n v="64.535306122448986"/>
    <x v="4"/>
    <x v="11"/>
    <d v="2014-10-12T18:54:23"/>
    <d v="2014-11-26T19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.1426000000000001"/>
    <n v="63.477777777777774"/>
    <x v="4"/>
    <x v="11"/>
    <d v="2015-10-14T19:04:10"/>
    <d v="2015-11-13T20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.107"/>
    <n v="63.620689655172413"/>
    <x v="4"/>
    <x v="11"/>
    <d v="2015-05-21T23:34:54"/>
    <d v="2015-06-14T23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.0534805315203954"/>
    <n v="83.967068965517228"/>
    <x v="4"/>
    <x v="11"/>
    <d v="2014-03-12T09:15:46"/>
    <d v="2014-04-11T09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.0366666666666666"/>
    <n v="77.75"/>
    <x v="4"/>
    <x v="11"/>
    <d v="2013-09-30T19:04:50"/>
    <d v="2013-10-15T19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.0708672667523933"/>
    <n v="107.07142857142857"/>
    <x v="4"/>
    <x v="11"/>
    <d v="2015-04-07T13:12:22"/>
    <d v="2015-05-07T13:12:22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n v="1.24"/>
    <n v="38.75"/>
    <x v="4"/>
    <x v="11"/>
    <d v="2012-06-12T12:45:32"/>
    <d v="2012-07-12T12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.0501"/>
    <n v="201.94230769230768"/>
    <x v="4"/>
    <x v="11"/>
    <d v="2016-11-30T17:50:33"/>
    <d v="2016-12-30T17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.8946666666666667"/>
    <n v="43.060606060606062"/>
    <x v="4"/>
    <x v="11"/>
    <d v="2016-02-23T22:53:08"/>
    <d v="2016-03-24T21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.7132499999999999"/>
    <n v="62.871559633027523"/>
    <x v="4"/>
    <x v="11"/>
    <d v="2016-12-15T20:35:19"/>
    <d v="2017-01-14T20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.5248648648648651"/>
    <n v="55.607142857142854"/>
    <x v="4"/>
    <x v="11"/>
    <d v="2016-11-03T11:03:26"/>
    <d v="2016-12-03T12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.1615384615384616"/>
    <n v="48.70967741935484"/>
    <x v="4"/>
    <x v="11"/>
    <d v="2017-01-12T00:16:10"/>
    <d v="2017-02-02T23:11:00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n v="2.0335000000000001"/>
    <n v="30.578947368421051"/>
    <x v="4"/>
    <x v="11"/>
    <d v="2016-07-17T13:13:30"/>
    <d v="2016-08-01T13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.1160000000000001"/>
    <n v="73.907284768211923"/>
    <x v="4"/>
    <x v="11"/>
    <d v="2015-05-06T06:47:56"/>
    <d v="2015-06-05T06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.24"/>
    <n v="21.2"/>
    <x v="4"/>
    <x v="11"/>
    <d v="2015-05-17T13:18:26"/>
    <d v="2015-06-08T21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.071"/>
    <n v="73.356164383561648"/>
    <x v="4"/>
    <x v="11"/>
    <d v="2016-11-29T00:08:45"/>
    <d v="2016-12-29T00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.043625"/>
    <n v="56.412162162162161"/>
    <x v="4"/>
    <x v="11"/>
    <d v="2013-04-06T14:12:16"/>
    <d v="2013-05-06T14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.124090909090909"/>
    <n v="50.247311827956992"/>
    <x v="4"/>
    <x v="11"/>
    <d v="2016-12-02T20:47:58"/>
    <d v="2016-12-22T20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.2408571428571429"/>
    <n v="68.936507936507937"/>
    <x v="4"/>
    <x v="11"/>
    <d v="2015-06-05T12:38:42"/>
    <d v="2015-07-05T12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.10406125"/>
    <n v="65.914104477611943"/>
    <x v="4"/>
    <x v="11"/>
    <d v="2016-03-04T11:32:01"/>
    <d v="2016-04-29T07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.1875"/>
    <n v="62.5"/>
    <x v="4"/>
    <x v="11"/>
    <d v="2015-06-29T10:31:29"/>
    <d v="2015-07-29T10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.36625"/>
    <n v="70.064102564102569"/>
    <x v="4"/>
    <x v="11"/>
    <d v="2015-05-02T17:06:35"/>
    <d v="2015-06-02T23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.348074"/>
    <n v="60.181874999999998"/>
    <x v="4"/>
    <x v="11"/>
    <d v="2016-09-21T09:45:17"/>
    <d v="2016-10-17T11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.454"/>
    <n v="21.382352941176471"/>
    <x v="4"/>
    <x v="11"/>
    <d v="2016-07-14T06:32:37"/>
    <d v="2016-08-13T06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.0910714285714285"/>
    <n v="160.78947368421052"/>
    <x v="4"/>
    <x v="11"/>
    <d v="2015-03-24T14:16:46"/>
    <d v="2015-04-27T12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.1020000000000001"/>
    <n v="42.384615384615387"/>
    <x v="4"/>
    <x v="11"/>
    <d v="2015-07-08T10:36:58"/>
    <d v="2015-08-21T23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.1364000000000001"/>
    <n v="27.317307692307693"/>
    <x v="4"/>
    <x v="11"/>
    <d v="2016-01-31T22:43:06"/>
    <d v="2016-03-02T22:43:06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n v="1.0235000000000001"/>
    <n v="196.82692307692307"/>
    <x v="4"/>
    <x v="11"/>
    <d v="2016-07-02T11:22:03"/>
    <d v="2016-08-01T11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.2213333333333334"/>
    <n v="53.882352941176471"/>
    <x v="4"/>
    <x v="11"/>
    <d v="2017-01-16T22:28:46"/>
    <d v="2017-02-28T22:00:00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n v="1.1188571428571428"/>
    <n v="47.756097560975611"/>
    <x v="4"/>
    <x v="11"/>
    <d v="2016-12-15T16:48:01"/>
    <d v="2017-01-14T16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.073"/>
    <n v="88.191780821917803"/>
    <x v="4"/>
    <x v="11"/>
    <d v="2015-01-14T18:58:02"/>
    <d v="2015-02-13T18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.1385000000000001"/>
    <n v="72.056962025316452"/>
    <x v="4"/>
    <x v="11"/>
    <d v="2016-09-27T17:01:50"/>
    <d v="2016-10-27T16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.0968181818181819"/>
    <n v="74.246153846153845"/>
    <x v="4"/>
    <x v="11"/>
    <d v="2016-06-05T15:58:54"/>
    <d v="2016-07-05T15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.2614444444444444"/>
    <n v="61.701086956521742"/>
    <x v="4"/>
    <x v="11"/>
    <d v="2014-09-06T19:06:13"/>
    <d v="2014-10-06T19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.6742857142857144"/>
    <n v="17.235294117647058"/>
    <x v="4"/>
    <x v="11"/>
    <d v="2016-05-08T03:11:13"/>
    <d v="2016-06-12T00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.9652000000000003"/>
    <n v="51.720833333333331"/>
    <x v="4"/>
    <x v="11"/>
    <d v="2013-05-05T18:54:34"/>
    <d v="2013-05-26T18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.0915999999999999"/>
    <n v="24.150442477876105"/>
    <x v="4"/>
    <x v="11"/>
    <d v="2015-03-01T20:16:51"/>
    <d v="2015-04-30T19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.0257499999999999"/>
    <n v="62.166666666666664"/>
    <x v="4"/>
    <x v="11"/>
    <d v="2013-06-25T20:30:35"/>
    <d v="2013-07-25T20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E-2"/>
    <n v="48.2"/>
    <x v="3"/>
    <x v="22"/>
    <d v="2015-01-28T07:14:45"/>
    <d v="2015-02-22T07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4.1999999999999997E-3"/>
    <n v="6.1764705882352944"/>
    <x v="3"/>
    <x v="22"/>
    <d v="2014-10-29T11:20:01"/>
    <d v="2014-11-28T12:20:01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1.25E-3"/>
    <n v="5"/>
    <x v="3"/>
    <x v="22"/>
    <d v="2015-10-20T05:23:27"/>
    <d v="2015-12-12T05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5.0000000000000001E-3"/>
    <n v="7.5"/>
    <x v="3"/>
    <x v="22"/>
    <d v="2014-07-18T07:52:58"/>
    <d v="2014-08-12T07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5E-2"/>
    <n v="12"/>
    <x v="3"/>
    <x v="22"/>
    <d v="2015-10-14T15:55:56"/>
    <d v="2015-11-13T16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  <d v="2014-11-01T22:12:15"/>
    <d v="2014-12-31T23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4"/>
    <n v="1"/>
    <x v="3"/>
    <x v="22"/>
    <d v="2016-04-19T02:38:40"/>
    <d v="2016-06-03T02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2.3333333333333335E-3"/>
    <n v="2.3333333333333335"/>
    <x v="3"/>
    <x v="22"/>
    <d v="2015-01-08T20:25:00"/>
    <d v="2015-02-05T20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4E-2"/>
    <n v="24.615384615384617"/>
    <x v="3"/>
    <x v="22"/>
    <d v="2014-11-03T20:31:39"/>
    <d v="2014-12-03T20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0.05"/>
    <n v="100"/>
    <x v="3"/>
    <x v="22"/>
    <d v="2015-12-22T05:29:30"/>
    <d v="2016-02-20T05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2E-3"/>
    <n v="1"/>
    <x v="3"/>
    <x v="22"/>
    <d v="2016-12-04T01:04:27"/>
    <d v="2017-01-03T01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0.18181818181818182"/>
    <n v="88.888888888888886"/>
    <x v="3"/>
    <x v="22"/>
    <d v="2015-07-07T11:13:11"/>
    <d v="2015-08-16T11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  <d v="2015-10-22T17:13:39"/>
    <d v="2015-11-21T18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E-2"/>
    <n v="27.5"/>
    <x v="3"/>
    <x v="22"/>
    <d v="2015-08-15T22:36:14"/>
    <d v="2015-09-15T06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2E-3"/>
    <n v="6"/>
    <x v="3"/>
    <x v="22"/>
    <d v="2016-01-26T05:57:14"/>
    <d v="2016-02-25T05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4E-2"/>
    <n v="44.5"/>
    <x v="3"/>
    <x v="22"/>
    <d v="2016-09-09T05:56:59"/>
    <d v="2016-10-09T05:56:59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E-2"/>
    <n v="1"/>
    <x v="3"/>
    <x v="22"/>
    <d v="2016-06-03T11:01:26"/>
    <d v="2016-06-28T11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1E-3"/>
    <n v="100"/>
    <x v="3"/>
    <x v="22"/>
    <d v="2015-01-09T16:58:29"/>
    <d v="2015-02-08T16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1.0399999999999999E-3"/>
    <n v="13"/>
    <x v="3"/>
    <x v="22"/>
    <d v="2016-08-22T00:45:04"/>
    <d v="2016-09-21T00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3.3333333333333335E-3"/>
    <n v="100"/>
    <x v="3"/>
    <x v="22"/>
    <d v="2015-12-02T03:38:51"/>
    <d v="2016-01-01T03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0.2036"/>
    <n v="109.07142857142857"/>
    <x v="3"/>
    <x v="22"/>
    <d v="2016-11-02T12:13:22"/>
    <d v="2016-11-15T13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  <d v="2015-03-29T22:09:19"/>
    <d v="2015-04-28T22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  <d v="2015-06-25T04:22:00"/>
    <d v="2015-08-24T04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799999999999999E-2"/>
    <n v="104.75"/>
    <x v="3"/>
    <x v="22"/>
    <d v="2016-08-19T15:26:25"/>
    <d v="2016-09-18T15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4999999999999998E-2"/>
    <n v="15"/>
    <x v="3"/>
    <x v="22"/>
    <d v="2016-03-03T04:06:57"/>
    <d v="2016-04-02T03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  <d v="2015-03-10T20:27:22"/>
    <d v="2015-04-09T20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00000000000005E-2"/>
    <n v="80.599999999999994"/>
    <x v="3"/>
    <x v="22"/>
    <d v="2014-11-18T14:31:28"/>
    <d v="2014-12-19T14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0.31947058823529412"/>
    <n v="115.55319148936171"/>
    <x v="3"/>
    <x v="22"/>
    <d v="2015-10-27T00:03:36"/>
    <d v="2015-11-26T01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  <d v="2015-06-20T13:43:48"/>
    <d v="2015-07-20T13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28E-2"/>
    <n v="80.5"/>
    <x v="3"/>
    <x v="22"/>
    <d v="2016-10-30T10:01:15"/>
    <d v="2016-12-10T06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1E-2"/>
    <n v="744.5454545454545"/>
    <x v="3"/>
    <x v="22"/>
    <d v="2015-05-18T13:24:38"/>
    <d v="2015-06-08T10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1E-3"/>
    <n v="7.5"/>
    <x v="3"/>
    <x v="22"/>
    <d v="2015-09-11T13:43:40"/>
    <d v="2015-10-11T13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7.7000000000000002E-3"/>
    <n v="38.5"/>
    <x v="3"/>
    <x v="22"/>
    <d v="2016-01-22T03:24:17"/>
    <d v="2016-02-21T03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0.26900000000000002"/>
    <n v="36.68181818181818"/>
    <x v="3"/>
    <x v="22"/>
    <d v="2014-06-06T07:45:39"/>
    <d v="2014-07-12T23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0.03"/>
    <n v="75"/>
    <x v="3"/>
    <x v="22"/>
    <d v="2016-03-28T15:54:59"/>
    <d v="2016-04-27T08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E-2"/>
    <n v="30"/>
    <x v="3"/>
    <x v="22"/>
    <d v="2015-02-05T14:55:01"/>
    <d v="2015-03-07T14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6E-5"/>
    <n v="1"/>
    <x v="3"/>
    <x v="22"/>
    <d v="2016-04-26T12:57:43"/>
    <d v="2016-05-26T12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E-2"/>
    <n v="673.33333333333337"/>
    <x v="3"/>
    <x v="22"/>
    <d v="2015-07-13T13:22:49"/>
    <d v="2015-09-11T13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  <d v="2016-04-25T10:29:18"/>
    <d v="2016-05-25T10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  <d v="2016-12-03T17:13:29"/>
    <d v="2017-01-02T17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  <d v="2015-07-14T15:57:42"/>
    <d v="2015-09-12T15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  <d v="2015-05-15T08:00:55"/>
    <d v="2015-06-14T08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  <d v="2016-04-01T05:44:38"/>
    <d v="2016-04-21T05:44:38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4"/>
    <n v="25"/>
    <x v="3"/>
    <x v="22"/>
    <d v="2016-06-08T12:32:14"/>
    <d v="2016-07-08T12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  <d v="2015-04-21T17:28:38"/>
    <d v="2015-05-22T00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  <d v="2015-03-23T14:28:25"/>
    <d v="2015-05-10T14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.0000000000000001E-5"/>
    <n v="1"/>
    <x v="3"/>
    <x v="22"/>
    <d v="2016-01-20T23:06:37"/>
    <d v="2016-02-19T23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4"/>
    <n v="1"/>
    <x v="3"/>
    <x v="22"/>
    <d v="2014-10-19T18:00:59"/>
    <d v="2014-11-18T19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  <d v="2014-06-28T11:52:43"/>
    <d v="2014-07-28T11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  <d v="2017-03-01T11:42:27"/>
    <d v="2017-04-15T10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8.5714285714285719E-3"/>
    <n v="15"/>
    <x v="3"/>
    <x v="22"/>
    <d v="2016-04-03T15:48:00"/>
    <d v="2016-04-24T16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0.105"/>
    <n v="225"/>
    <x v="3"/>
    <x v="22"/>
    <d v="2014-07-12T11:08:40"/>
    <d v="2014-09-05T08:39:00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1E-2"/>
    <n v="48.333333333333336"/>
    <x v="3"/>
    <x v="22"/>
    <d v="2016-12-04T11:02:45"/>
    <d v="2017-01-03T11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  <d v="2015-10-12T16:30:44"/>
    <d v="2015-11-11T17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  <d v="2014-07-11T11:56:00"/>
    <d v="2014-08-10T23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  <d v="2015-11-03T23:54:56"/>
    <d v="2015-12-02T12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  <d v="2014-10-03T16:31:38"/>
    <d v="2014-11-30T18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.012446"/>
    <n v="44.66673529411765"/>
    <x v="3"/>
    <x v="23"/>
    <d v="2014-09-17T10:29:14"/>
    <d v="2014-10-20T19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.085175"/>
    <n v="28.937999999999999"/>
    <x v="3"/>
    <x v="23"/>
    <d v="2013-03-11T10:54:31"/>
    <d v="2013-04-10T10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.4766666666666666"/>
    <n v="35.44"/>
    <x v="3"/>
    <x v="23"/>
    <d v="2013-02-21T16:52:18"/>
    <d v="2013-04-07T15:52:18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.6319999999999999"/>
    <n v="34.871794871794869"/>
    <x v="3"/>
    <x v="23"/>
    <d v="2013-01-17T10:52:38"/>
    <d v="2013-02-16T10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.5641449999999999"/>
    <n v="52.622732513451197"/>
    <x v="3"/>
    <x v="23"/>
    <d v="2012-02-20T12:37:32"/>
    <d v="2012-03-21T22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.0787731249999999"/>
    <n v="69.598266129032254"/>
    <x v="3"/>
    <x v="23"/>
    <d v="2015-12-01T23:07:46"/>
    <d v="2016-01-12T00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.1508"/>
    <n v="76.72"/>
    <x v="3"/>
    <x v="23"/>
    <d v="2012-01-25T14:14:45"/>
    <d v="2012-03-25T13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.0236842105263158"/>
    <n v="33.191126279863482"/>
    <x v="3"/>
    <x v="23"/>
    <d v="2011-04-12T19:20:49"/>
    <d v="2011-06-11T19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.0842485875706214"/>
    <n v="149.46417445482865"/>
    <x v="3"/>
    <x v="23"/>
    <d v="2013-01-16T09:21:49"/>
    <d v="2013-02-15T09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.2513333333333334"/>
    <n v="23.172839506172838"/>
    <x v="3"/>
    <x v="23"/>
    <d v="2012-12-07T14:51:03"/>
    <d v="2012-12-28T14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.03840625"/>
    <n v="96.877551020408163"/>
    <x v="3"/>
    <x v="23"/>
    <d v="2015-03-10T17:58:54"/>
    <d v="2015-04-09T17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.3870400000000001"/>
    <n v="103.20238095238095"/>
    <x v="3"/>
    <x v="23"/>
    <d v="2013-09-16T08:01:43"/>
    <d v="2013-10-16T08:01:43"/>
  </r>
  <r>
    <n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n v="1.20516"/>
    <n v="38.462553191489363"/>
    <x v="3"/>
    <x v="23"/>
    <d v="2012-01-31T18:30:39"/>
    <d v="2012-03-01T18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.1226666666666667"/>
    <n v="44.315789473684212"/>
    <x v="3"/>
    <x v="23"/>
    <d v="2013-08-14T12:28:12"/>
    <d v="2013-09-13T12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.8866966666666667"/>
    <n v="64.173356009070289"/>
    <x v="3"/>
    <x v="23"/>
    <d v="2014-11-17T12:21:03"/>
    <d v="2014-12-19T23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.6155466666666669"/>
    <n v="43.333275109170302"/>
    <x v="3"/>
    <x v="23"/>
    <d v="2011-08-10T20:00:22"/>
    <d v="2011-09-09T20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.1131"/>
    <n v="90.495934959349597"/>
    <x v="3"/>
    <x v="23"/>
    <d v="2011-10-24T09:46:44"/>
    <d v="2011-12-22T22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.8161422"/>
    <n v="29.187190495010373"/>
    <x v="3"/>
    <x v="23"/>
    <d v="2013-04-30T15:55:13"/>
    <d v="2013-05-14T15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.37375"/>
    <n v="30.95774647887324"/>
    <x v="3"/>
    <x v="23"/>
    <d v="2014-04-25T12:53:09"/>
    <d v="2014-05-09T22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.170404"/>
    <n v="92.157795275590544"/>
    <x v="3"/>
    <x v="23"/>
    <d v="2013-07-09T17:24:59"/>
    <d v="2013-07-26T12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000000000000001E-2"/>
    <n v="17.5"/>
    <x v="3"/>
    <x v="10"/>
    <d v="2013-10-03T17:09:05"/>
    <d v="2013-11-02T17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1E-3"/>
    <n v="5"/>
    <x v="3"/>
    <x v="10"/>
    <d v="2012-08-15T15:35:36"/>
    <d v="2012-09-07T02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7.1428571428571426E-3"/>
    <n v="25"/>
    <x v="3"/>
    <x v="10"/>
    <d v="2016-06-26T23:37:55"/>
    <d v="2016-07-21T23:37:55"/>
  </r>
  <r>
    <n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  <d v="2012-05-23T23:49:23"/>
    <d v="2012-07-21T09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6E-2"/>
    <n v="50"/>
    <x v="3"/>
    <x v="10"/>
    <d v="2015-05-06T14:06:13"/>
    <d v="2015-06-20T14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2.3999999999999998E-3"/>
    <n v="16"/>
    <x v="3"/>
    <x v="10"/>
    <d v="2015-01-27T23:02:41"/>
    <d v="2015-02-26T23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  <d v="2016-07-03T17:01:11"/>
    <d v="2016-08-02T17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E-2"/>
    <n v="60"/>
    <x v="3"/>
    <x v="10"/>
    <d v="2013-12-06T08:31:00"/>
    <d v="2014-01-05T08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  <d v="2012-10-16T09:40:52"/>
    <d v="2012-11-15T10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0.30862068965517242"/>
    <n v="47.10526315789474"/>
    <x v="3"/>
    <x v="10"/>
    <d v="2013-09-03T08:27:54"/>
    <d v="2013-10-02T08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9E-2"/>
    <n v="100"/>
    <x v="3"/>
    <x v="10"/>
    <d v="2014-12-18T12:07:23"/>
    <d v="2015-02-15T10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7.4999999999999997E-3"/>
    <n v="15"/>
    <x v="3"/>
    <x v="10"/>
    <d v="2011-05-19T16:14:06"/>
    <d v="2011-06-18T16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  <d v="2013-05-17T15:47:55"/>
    <d v="2013-06-16T15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8999999999999996E-2"/>
    <n v="40.454545454545453"/>
    <x v="3"/>
    <x v="10"/>
    <d v="2015-03-04T12:20:13"/>
    <d v="2015-04-03T10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  <d v="2011-07-28T13:57:11"/>
    <d v="2011-08-27T13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  <d v="2014-07-18T06:24:19"/>
    <d v="2014-09-16T06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E-5"/>
    <n v="1"/>
    <x v="3"/>
    <x v="10"/>
    <d v="2013-06-19T10:25:22"/>
    <d v="2013-07-31T14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E-2"/>
    <n v="19"/>
    <x v="3"/>
    <x v="10"/>
    <d v="2014-07-20T18:36:18"/>
    <d v="2014-09-03T18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2.5000000000000001E-3"/>
    <n v="5"/>
    <x v="3"/>
    <x v="10"/>
    <d v="2016-06-05T19:10:33"/>
    <d v="2016-08-04T19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0.25035714285714283"/>
    <n v="46.733333333333334"/>
    <x v="3"/>
    <x v="10"/>
    <d v="2013-04-01T16:42:37"/>
    <d v="2013-05-01T16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.6633076923076924"/>
    <n v="97.731073446327684"/>
    <x v="8"/>
    <x v="20"/>
    <d v="2015-06-08T09:00:23"/>
    <d v="2015-07-08T09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.0144545454545455"/>
    <n v="67.835866261398181"/>
    <x v="8"/>
    <x v="20"/>
    <d v="2016-02-26T08:01:20"/>
    <d v="2016-03-25T17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.0789146666666667"/>
    <n v="56.98492957746479"/>
    <x v="8"/>
    <x v="20"/>
    <d v="2016-08-24T03:20:01"/>
    <d v="2016-10-23T03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.7793846153846156"/>
    <n v="67.159851301115239"/>
    <x v="8"/>
    <x v="20"/>
    <d v="2014-05-13T10:47:04"/>
    <d v="2014-06-10T03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.0358125"/>
    <n v="48.037681159420288"/>
    <x v="8"/>
    <x v="20"/>
    <d v="2016-02-14T05:38:23"/>
    <d v="2016-03-22T15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.1140000000000001"/>
    <n v="38.860465116279073"/>
    <x v="8"/>
    <x v="20"/>
    <d v="2014-06-24T13:51:44"/>
    <d v="2014-07-24T13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.15"/>
    <n v="78.181818181818187"/>
    <x v="8"/>
    <x v="20"/>
    <d v="2010-03-17T05:48:29"/>
    <d v="2010-05-15T03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.1076216216216217"/>
    <n v="97.113744075829388"/>
    <x v="8"/>
    <x v="20"/>
    <d v="2014-05-27T09:44:41"/>
    <d v="2014-06-27T09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.2364125714285714"/>
    <n v="110.39397959183674"/>
    <x v="8"/>
    <x v="20"/>
    <d v="2017-01-16T07:48:05"/>
    <d v="2017-02-14T17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.0103500000000001"/>
    <n v="39.91506172839506"/>
    <x v="8"/>
    <x v="20"/>
    <d v="2014-06-19T04:14:38"/>
    <d v="2014-07-19T04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.1179285714285714"/>
    <n v="75.975728155339809"/>
    <x v="8"/>
    <x v="20"/>
    <d v="2015-10-19T09:00:04"/>
    <d v="2015-11-18T10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.5877142857142861"/>
    <n v="58.379104477611939"/>
    <x v="8"/>
    <x v="20"/>
    <d v="2017-01-06T11:25:39"/>
    <d v="2017-02-05T11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.5001875"/>
    <n v="55.82093023255814"/>
    <x v="8"/>
    <x v="20"/>
    <d v="2014-06-16T10:17:46"/>
    <d v="2014-07-16T10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.0647599999999999"/>
    <n v="151.24431818181819"/>
    <x v="8"/>
    <x v="20"/>
    <d v="2015-08-18T09:20:40"/>
    <d v="2015-09-27T09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.57189"/>
    <n v="849.67027027027029"/>
    <x v="8"/>
    <x v="20"/>
    <d v="2016-02-15T01:04:57"/>
    <d v="2016-03-16T00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.0865882352941176"/>
    <n v="159.24137931034483"/>
    <x v="8"/>
    <x v="20"/>
    <d v="2016-09-06T06:11:32"/>
    <d v="2016-10-06T09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.6197999999999999"/>
    <n v="39.507317073170732"/>
    <x v="8"/>
    <x v="20"/>
    <d v="2014-11-05T08:35:53"/>
    <d v="2014-12-06T01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.0536666666666665"/>
    <n v="130.52966101694915"/>
    <x v="8"/>
    <x v="20"/>
    <d v="2014-05-01T14:40:52"/>
    <d v="2014-05-31T14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.033638888888889"/>
    <n v="64.156896551724131"/>
    <x v="8"/>
    <x v="20"/>
    <d v="2014-05-23T12:48:03"/>
    <d v="2014-06-20T16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.0347222222222223"/>
    <n v="111.52694610778443"/>
    <x v="8"/>
    <x v="20"/>
    <d v="2014-11-12T15:35:13"/>
    <d v="2014-12-18T23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.0681333333333334"/>
    <n v="170.44680851063831"/>
    <x v="8"/>
    <x v="20"/>
    <d v="2016-05-02T23:01:31"/>
    <d v="2016-06-06T23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.3896574712643677"/>
    <n v="133.7391592920354"/>
    <x v="8"/>
    <x v="20"/>
    <d v="2014-09-17T14:55:39"/>
    <d v="2014-10-17T14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.2484324324324325"/>
    <n v="95.834024896265561"/>
    <x v="8"/>
    <x v="20"/>
    <d v="2014-11-21T13:01:56"/>
    <d v="2014-12-22T19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.0699999999999998"/>
    <n v="221.78571428571428"/>
    <x v="8"/>
    <x v="20"/>
    <d v="2017-01-21T07:01:30"/>
    <d v="2017-02-20T07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.7400576923076922"/>
    <n v="32.315357142857138"/>
    <x v="8"/>
    <x v="20"/>
    <d v="2016-07-19T11:52:18"/>
    <d v="2016-08-18T11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.2032608695652174"/>
    <n v="98.839285714285708"/>
    <x v="8"/>
    <x v="20"/>
    <d v="2015-12-01T01:37:27"/>
    <d v="2016-01-19T01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.1044428571428573"/>
    <n v="55.222142857142863"/>
    <x v="8"/>
    <x v="20"/>
    <d v="2017-02-14T09:24:46"/>
    <d v="2017-03-14T08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.8156666666666665"/>
    <n v="52.793750000000003"/>
    <x v="8"/>
    <x v="20"/>
    <d v="2017-01-01T12:35:22"/>
    <d v="2017-01-31T19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.0067894736842105"/>
    <n v="135.66666666666666"/>
    <x v="8"/>
    <x v="20"/>
    <d v="2015-02-17T10:05:20"/>
    <d v="2015-03-19T09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.3482571428571428"/>
    <n v="53.991990846681922"/>
    <x v="8"/>
    <x v="20"/>
    <d v="2015-09-28T13:24:55"/>
    <d v="2015-10-23T13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.7595744680851064"/>
    <n v="56.643835616438359"/>
    <x v="8"/>
    <x v="20"/>
    <d v="2014-10-29T14:15:26"/>
    <d v="2014-11-30T22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.8402000000000003"/>
    <n v="82.316326530612244"/>
    <x v="8"/>
    <x v="20"/>
    <d v="2016-01-22T06:24:25"/>
    <d v="2016-02-15T10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.4514"/>
    <n v="88.26081081081081"/>
    <x v="8"/>
    <x v="20"/>
    <d v="2016-03-13T19:02:57"/>
    <d v="2016-05-01T22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.1773333333333333"/>
    <n v="84.905149051490511"/>
    <x v="8"/>
    <x v="20"/>
    <d v="2015-08-05T11:11:02"/>
    <d v="2015-09-04T11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.3242499999999999"/>
    <n v="48.154545454545456"/>
    <x v="8"/>
    <x v="20"/>
    <d v="2016-04-24T14:53:51"/>
    <d v="2016-05-23T17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.5030841666666666"/>
    <n v="66.015406593406595"/>
    <x v="8"/>
    <x v="20"/>
    <d v="2015-07-28T14:15:10"/>
    <d v="2015-08-27T14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.7989999999999999"/>
    <n v="96.375"/>
    <x v="8"/>
    <x v="20"/>
    <d v="2016-07-01T02:33:47"/>
    <d v="2016-08-06T13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.0262857142857142"/>
    <n v="156.17391304347825"/>
    <x v="8"/>
    <x v="20"/>
    <d v="2014-12-08T13:46:10"/>
    <d v="2015-01-22T13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.359861"/>
    <n v="95.764859154929582"/>
    <x v="8"/>
    <x v="20"/>
    <d v="2016-12-01T17:03:39"/>
    <d v="2017-01-03T17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.1786666666666668"/>
    <n v="180.40816326530611"/>
    <x v="8"/>
    <x v="20"/>
    <d v="2014-10-26T19:10:16"/>
    <d v="2014-11-25T20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2E-4"/>
    <n v="3"/>
    <x v="8"/>
    <x v="24"/>
    <d v="2014-12-01T12:05:38"/>
    <d v="2014-12-31T12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0.04"/>
    <n v="20"/>
    <x v="8"/>
    <x v="24"/>
    <d v="2015-06-15T18:55:00"/>
    <d v="2015-06-30T18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4.4444444444444444E-3"/>
    <n v="10"/>
    <x v="8"/>
    <x v="24"/>
    <d v="2014-10-23T07:13:54"/>
    <d v="2014-11-22T08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  <d v="2015-02-17T20:13:44"/>
    <d v="2015-03-31T19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2E-4"/>
    <n v="1"/>
    <x v="8"/>
    <x v="24"/>
    <d v="2015-01-27T16:13:54"/>
    <d v="2015-03-02T16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0.28899999999999998"/>
    <n v="26.272727272727273"/>
    <x v="8"/>
    <x v="24"/>
    <d v="2014-07-19T00:06:39"/>
    <d v="2014-09-17T00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  <d v="2017-02-16T05:14:42"/>
    <d v="2017-02-23T05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5E-2"/>
    <n v="60"/>
    <x v="8"/>
    <x v="24"/>
    <d v="2015-10-09T16:10:20"/>
    <d v="2015-11-08T17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0.34"/>
    <n v="28.333333333333332"/>
    <x v="8"/>
    <x v="24"/>
    <d v="2015-10-03T22:15:59"/>
    <d v="2015-11-02T23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0.13466666666666666"/>
    <n v="14.428571428571429"/>
    <x v="8"/>
    <x v="24"/>
    <d v="2016-04-12T05:47:14"/>
    <d v="2016-05-12T05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  <d v="2015-04-27T14:47:19"/>
    <d v="2015-05-27T14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0.49186046511627907"/>
    <n v="132.1875"/>
    <x v="8"/>
    <x v="24"/>
    <d v="2014-09-10T11:31:48"/>
    <d v="2014-09-30T22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  <d v="2015-08-03T01:47:27"/>
    <d v="2015-09-02T01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  <d v="2015-07-03T01:03:10"/>
    <d v="2015-08-02T01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  <d v="2015-08-25T09:43:52"/>
    <d v="2015-09-17T12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0.45133333333333331"/>
    <n v="56.416666666666664"/>
    <x v="8"/>
    <x v="24"/>
    <d v="2016-06-03T22:40:24"/>
    <d v="2016-07-03T22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0.04"/>
    <n v="100"/>
    <x v="8"/>
    <x v="24"/>
    <d v="2014-08-20T10:40:33"/>
    <d v="2014-09-20T10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69E-2"/>
    <n v="11.666666666666666"/>
    <x v="8"/>
    <x v="24"/>
    <d v="2015-06-30T04:32:39"/>
    <d v="2015-08-28T07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3.3333333333333335E-3"/>
    <n v="50"/>
    <x v="8"/>
    <x v="24"/>
    <d v="2015-04-13T20:16:39"/>
    <d v="2015-04-28T20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1E-2"/>
    <n v="23.5"/>
    <x v="8"/>
    <x v="24"/>
    <d v="2014-10-23T19:29:53"/>
    <d v="2014-11-12T20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6.7000000000000002E-3"/>
    <n v="67"/>
    <x v="3"/>
    <x v="25"/>
    <d v="2013-10-07T20:00:03"/>
    <d v="2013-11-06T21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  <d v="2009-09-23T08:35:16"/>
    <d v="2009-12-01T19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6E-2"/>
    <n v="42.5"/>
    <x v="3"/>
    <x v="25"/>
    <d v="2014-01-13T12:49:11"/>
    <d v="2014-03-14T11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1E-3"/>
    <n v="10"/>
    <x v="3"/>
    <x v="25"/>
    <d v="2015-04-27T03:48:29"/>
    <d v="2015-05-28T15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000000000000001E-2"/>
    <n v="100"/>
    <x v="3"/>
    <x v="25"/>
    <d v="2011-05-09T12:31:01"/>
    <d v="2011-06-08T12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0.21249999999999999"/>
    <n v="108.05084745762711"/>
    <x v="3"/>
    <x v="25"/>
    <d v="2016-06-28T17:00:04"/>
    <d v="2016-07-27T17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4E-2"/>
    <n v="26.923076923076923"/>
    <x v="3"/>
    <x v="25"/>
    <d v="2014-02-01T17:29:05"/>
    <d v="2014-02-16T19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0.13639999999999999"/>
    <n v="155"/>
    <x v="3"/>
    <x v="25"/>
    <d v="2014-11-18T20:29:45"/>
    <d v="2014-12-23T20:29:45"/>
  </r>
  <r>
    <n v="1569"/>
    <x v="1569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  <d v="2013-04-25T11:18:34"/>
    <d v="2013-05-25T11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0.41399999999999998"/>
    <n v="47.769230769230766"/>
    <x v="3"/>
    <x v="25"/>
    <d v="2016-03-09T14:31:22"/>
    <d v="2016-04-08T13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6.6115702479338841E-3"/>
    <n v="20"/>
    <x v="3"/>
    <x v="25"/>
    <d v="2015-05-20T13:28:03"/>
    <d v="2015-06-19T13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0.05"/>
    <n v="41.666666666666664"/>
    <x v="3"/>
    <x v="25"/>
    <d v="2016-02-03T19:47:39"/>
    <d v="2016-02-28T18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7E-2"/>
    <n v="74.333333333333329"/>
    <x v="3"/>
    <x v="25"/>
    <d v="2017-02-19T19:00:02"/>
    <d v="2017-03-31T22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9E-2"/>
    <n v="84.333333333333329"/>
    <x v="3"/>
    <x v="25"/>
    <d v="2015-01-13T17:15:29"/>
    <d v="2015-02-17T17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0.2291"/>
    <n v="65.457142857142856"/>
    <x v="3"/>
    <x v="25"/>
    <d v="2014-06-09T07:34:56"/>
    <d v="2014-07-09T07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0.13"/>
    <n v="65"/>
    <x v="3"/>
    <x v="25"/>
    <d v="2015-05-16T16:06:08"/>
    <d v="2015-06-30T16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5.4999999999999997E-3"/>
    <n v="27.5"/>
    <x v="3"/>
    <x v="25"/>
    <d v="2012-05-25T15:20:48"/>
    <d v="2012-07-24T15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0.10806536636794939"/>
    <n v="51.25"/>
    <x v="3"/>
    <x v="25"/>
    <d v="2010-08-08T20:34:51"/>
    <d v="2010-09-01T21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8.4008400840084006E-3"/>
    <n v="14"/>
    <x v="3"/>
    <x v="25"/>
    <d v="2013-07-26T18:54:51"/>
    <d v="2013-08-28T18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  <d v="2012-03-21T20:12:06"/>
    <d v="2012-05-20T20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5.0000000000000001E-3"/>
    <n v="5"/>
    <x v="8"/>
    <x v="26"/>
    <d v="2015-11-17T05:46:30"/>
    <d v="2015-12-19T05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2999999999999999E-2"/>
    <n v="31"/>
    <x v="8"/>
    <x v="26"/>
    <d v="2015-08-30T13:57:33"/>
    <d v="2015-10-26T16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5000000000000002E-4"/>
    <n v="15"/>
    <x v="8"/>
    <x v="26"/>
    <d v="2014-08-26T16:43:11"/>
    <d v="2014-09-25T16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  <d v="2014-05-20T10:35:01"/>
    <d v="2014-05-30T10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0.79"/>
    <n v="131.66666666666666"/>
    <x v="8"/>
    <x v="26"/>
    <d v="2016-12-03T16:29:28"/>
    <d v="2016-12-25T06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  <d v="2015-03-05T21:30:22"/>
    <d v="2015-04-04T20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4"/>
    <n v="1"/>
    <x v="8"/>
    <x v="26"/>
    <d v="2014-11-13T17:49:25"/>
    <d v="2014-12-13T17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  <d v="2015-01-01T00:59:59"/>
    <d v="2015-01-31T15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  <d v="2015-09-09T18:38:06"/>
    <d v="2015-10-09T18:38:06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1E-2"/>
    <n v="510"/>
    <x v="8"/>
    <x v="26"/>
    <d v="2015-08-24T15:34:24"/>
    <d v="2015-09-23T15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0.29228571428571426"/>
    <n v="44.478260869565219"/>
    <x v="8"/>
    <x v="26"/>
    <d v="2016-03-04T12:25:41"/>
    <d v="2016-04-03T11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  <d v="2015-02-10T20:44:45"/>
    <d v="2015-03-27T19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4"/>
    <n v="1"/>
    <x v="8"/>
    <x v="26"/>
    <d v="2015-01-29T15:17:35"/>
    <d v="2015-02-28T15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0.20499999999999999"/>
    <n v="20.5"/>
    <x v="8"/>
    <x v="26"/>
    <d v="2016-03-16T12:06:22"/>
    <d v="2016-05-15T11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2.8E-3"/>
    <n v="40"/>
    <x v="8"/>
    <x v="26"/>
    <d v="2014-05-20T20:12:08"/>
    <d v="2014-06-18T15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8E-2"/>
    <n v="25"/>
    <x v="8"/>
    <x v="26"/>
    <d v="2014-10-29T05:19:29"/>
    <d v="2014-12-13T06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  <d v="2016-08-21T03:29:57"/>
    <d v="2016-09-20T03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1.25E-3"/>
    <n v="1"/>
    <x v="8"/>
    <x v="26"/>
    <d v="2015-05-27T11:00:58"/>
    <d v="2015-07-26T11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  <d v="2016-03-09T07:56:16"/>
    <d v="2016-04-08T06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E-2"/>
    <n v="40.777777777777779"/>
    <x v="8"/>
    <x v="26"/>
    <d v="2014-05-31T20:22:32"/>
    <d v="2014-07-15T00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.082492"/>
    <n v="48.325535714285714"/>
    <x v="4"/>
    <x v="11"/>
    <d v="2011-04-04T21:13:53"/>
    <d v="2011-05-04T21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.0016666666666667"/>
    <n v="46.953125"/>
    <x v="4"/>
    <x v="11"/>
    <d v="2011-09-02T02:08:37"/>
    <d v="2011-10-14T18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.0003299999999999"/>
    <n v="66.688666666666663"/>
    <x v="4"/>
    <x v="11"/>
    <d v="2011-11-28T23:04:19"/>
    <d v="2012-01-27T23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.2210714285714286"/>
    <n v="48.842857142857142"/>
    <x v="4"/>
    <x v="11"/>
    <d v="2012-02-06T15:17:15"/>
    <d v="2012-03-17T14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.0069333333333335"/>
    <n v="137.30909090909091"/>
    <x v="4"/>
    <x v="11"/>
    <d v="2011-07-22T19:18:33"/>
    <d v="2011-08-01T02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.01004125"/>
    <n v="87.829673913043479"/>
    <x v="4"/>
    <x v="11"/>
    <d v="2010-12-23T21:40:38"/>
    <d v="2011-03-23T20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.4511000000000001"/>
    <n v="70.785365853658533"/>
    <x v="4"/>
    <x v="11"/>
    <d v="2012-05-24T14:24:11"/>
    <d v="2012-06-14T14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.0125"/>
    <n v="52.826086956521742"/>
    <x v="4"/>
    <x v="11"/>
    <d v="2013-11-29T14:56:26"/>
    <d v="2014-01-01T00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.1833333333333333"/>
    <n v="443.75"/>
    <x v="4"/>
    <x v="11"/>
    <d v="2011-09-09T19:01:49"/>
    <d v="2011-11-02T03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.7185000000000001"/>
    <n v="48.544642857142854"/>
    <x v="4"/>
    <x v="11"/>
    <d v="2012-11-15T17:11:50"/>
    <d v="2012-12-15T17:11:50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n v="1.25125"/>
    <n v="37.074074074074076"/>
    <x v="4"/>
    <x v="11"/>
    <d v="2013-05-14T19:00:32"/>
    <d v="2013-06-04T19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.1000000000000001"/>
    <n v="50"/>
    <x v="4"/>
    <x v="11"/>
    <d v="2012-12-03T15:59:44"/>
    <d v="2013-01-02T15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.0149999999999999"/>
    <n v="39.03846153846154"/>
    <x v="4"/>
    <x v="11"/>
    <d v="2012-06-21T20:40:02"/>
    <d v="2012-07-21T20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.0269999999999999"/>
    <n v="66.688311688311686"/>
    <x v="4"/>
    <x v="11"/>
    <d v="2014-06-04T18:32:49"/>
    <d v="2014-08-03T12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.1412500000000001"/>
    <n v="67.132352941176464"/>
    <x v="4"/>
    <x v="11"/>
    <d v="2011-10-28T20:13:16"/>
    <d v="2011-12-12T21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.042"/>
    <n v="66.369426751592357"/>
    <x v="4"/>
    <x v="11"/>
    <d v="2012-10-12T12:10:21"/>
    <d v="2012-11-22T17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.4585714285714286"/>
    <n v="64.620253164556956"/>
    <x v="4"/>
    <x v="11"/>
    <d v="2013-09-29T10:56:28"/>
    <d v="2013-11-01T14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.0506666666666666"/>
    <n v="58.370370370370374"/>
    <x v="4"/>
    <x v="11"/>
    <d v="2013-01-27T10:42:15"/>
    <d v="2013-03-08T10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.3333333333333333"/>
    <n v="86.956521739130437"/>
    <x v="4"/>
    <x v="11"/>
    <d v="2014-08-24T23:28:06"/>
    <d v="2014-09-14T23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.1299999999999999"/>
    <n v="66.470588235294116"/>
    <x v="4"/>
    <x v="11"/>
    <d v="2013-02-16T03:09:00"/>
    <d v="2013-02-23T03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.212"/>
    <n v="163.78378378378378"/>
    <x v="4"/>
    <x v="11"/>
    <d v="2012-04-04T09:33:35"/>
    <d v="2012-05-27T22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.0172463768115942"/>
    <n v="107.98461538461538"/>
    <x v="4"/>
    <x v="11"/>
    <d v="2014-11-07T02:04:34"/>
    <d v="2014-12-17T02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.0106666666666666"/>
    <n v="42.111111111111114"/>
    <x v="4"/>
    <x v="11"/>
    <d v="2013-06-28T11:31:29"/>
    <d v="2013-08-27T11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.18"/>
    <n v="47.2"/>
    <x v="4"/>
    <x v="11"/>
    <d v="2012-11-30T03:48:55"/>
    <d v="2013-01-09T03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.5533333333333332"/>
    <n v="112.01923076923077"/>
    <x v="4"/>
    <x v="11"/>
    <d v="2012-08-14T11:47:33"/>
    <d v="2012-09-11T11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.0118750000000001"/>
    <n v="74.953703703703709"/>
    <x v="4"/>
    <x v="11"/>
    <d v="2013-11-01T15:21:07"/>
    <d v="2013-12-01T16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.17"/>
    <n v="61.578947368421055"/>
    <x v="4"/>
    <x v="11"/>
    <d v="2012-10-23T11:58:09"/>
    <d v="2012-11-25T23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.00925"/>
    <n v="45.875"/>
    <x v="4"/>
    <x v="11"/>
    <d v="2014-05-15T12:41:22"/>
    <d v="2014-06-17T12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.0366666666666666"/>
    <n v="75.853658536585371"/>
    <x v="4"/>
    <x v="11"/>
    <d v="2014-01-06T15:48:53"/>
    <d v="2014-02-20T15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.6524999999999999"/>
    <n v="84.206349206349202"/>
    <x v="4"/>
    <x v="11"/>
    <d v="2012-01-31T15:06:15"/>
    <d v="2012-03-02T01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.5590999999999999"/>
    <n v="117.22556390977444"/>
    <x v="4"/>
    <x v="11"/>
    <d v="2012-09-12T15:37:41"/>
    <d v="2012-10-12T15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.0162500000000001"/>
    <n v="86.489361702127653"/>
    <x v="4"/>
    <x v="11"/>
    <d v="2011-07-26T03:10:54"/>
    <d v="2011-09-24T03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"/>
    <n v="172.41379310344828"/>
    <x v="4"/>
    <x v="11"/>
    <d v="2011-12-19T16:12:36"/>
    <d v="2012-01-16T00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.0049999999999999"/>
    <n v="62.8125"/>
    <x v="4"/>
    <x v="11"/>
    <d v="2011-04-24T23:33:21"/>
    <d v="2011-06-02T00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.2529999999999999"/>
    <n v="67.729729729729726"/>
    <x v="4"/>
    <x v="11"/>
    <d v="2016-05-12T15:51:01"/>
    <d v="2016-07-11T15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.0355555555555556"/>
    <n v="53.5632183908046"/>
    <x v="4"/>
    <x v="11"/>
    <d v="2011-04-29T21:04:48"/>
    <d v="2011-06-11T23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.038"/>
    <n v="34.6"/>
    <x v="4"/>
    <x v="11"/>
    <d v="2009-11-05T13:02:20"/>
    <d v="2009-12-31T18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.05"/>
    <n v="38.888888888888886"/>
    <x v="4"/>
    <x v="11"/>
    <d v="2013-01-14T11:29:28"/>
    <d v="2013-02-28T16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"/>
    <n v="94.736842105263165"/>
    <x v="4"/>
    <x v="11"/>
    <d v="2012-02-02T10:39:25"/>
    <d v="2012-03-03T10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.6986000000000001"/>
    <n v="39.967058823529413"/>
    <x v="4"/>
    <x v="11"/>
    <d v="2010-07-20T00:32:35"/>
    <d v="2010-08-02T20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.014"/>
    <n v="97.5"/>
    <x v="4"/>
    <x v="27"/>
    <d v="2014-11-19T09:19:04"/>
    <d v="2014-12-19T09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"/>
    <n v="42.857142857142854"/>
    <x v="4"/>
    <x v="27"/>
    <d v="2011-05-24T19:35:27"/>
    <d v="2011-06-13T19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.2470000000000001"/>
    <n v="168.51351351351352"/>
    <x v="4"/>
    <x v="27"/>
    <d v="2012-08-25T14:46:52"/>
    <d v="2012-09-24T14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.095"/>
    <n v="85.546875"/>
    <x v="4"/>
    <x v="27"/>
    <d v="2012-09-22T20:26:00"/>
    <d v="2012-11-21T21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.1080000000000001"/>
    <n v="554"/>
    <x v="4"/>
    <x v="27"/>
    <d v="2013-09-04T09:49:00"/>
    <d v="2013-09-18T09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.1020000000000001"/>
    <n v="26.554216867469879"/>
    <x v="4"/>
    <x v="27"/>
    <d v="2014-07-13T05:48:23"/>
    <d v="2014-08-14T13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.0471999999999999"/>
    <n v="113.82608695652173"/>
    <x v="4"/>
    <x v="27"/>
    <d v="2012-05-10T04:49:37"/>
    <d v="2012-06-09T04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.2526086956521738"/>
    <n v="32.011111111111113"/>
    <x v="4"/>
    <x v="27"/>
    <d v="2011-02-18T11:54:42"/>
    <d v="2011-03-20T10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.0058763157894737"/>
    <n v="47.189259259259259"/>
    <x v="4"/>
    <x v="27"/>
    <d v="2014-04-08T11:25:55"/>
    <d v="2014-05-23T11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.4155"/>
    <n v="88.46875"/>
    <x v="4"/>
    <x v="27"/>
    <d v="2013-09-09T05:27:17"/>
    <d v="2013-10-09T05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.0075000000000001"/>
    <n v="100.75"/>
    <x v="4"/>
    <x v="27"/>
    <d v="2011-03-23T16:37:00"/>
    <d v="2011-04-26T01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.0066666666666666"/>
    <n v="64.714285714285708"/>
    <x v="4"/>
    <x v="27"/>
    <d v="2013-10-25T06:49:53"/>
    <d v="2013-11-24T07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.7423040000000001"/>
    <n v="51.854285714285716"/>
    <x v="4"/>
    <x v="27"/>
    <d v="2011-03-24T15:01:36"/>
    <d v="2011-04-24T15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.199090909090909"/>
    <n v="38.794117647058826"/>
    <x v="4"/>
    <x v="27"/>
    <d v="2012-03-19T16:22:40"/>
    <d v="2012-04-18T16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.4286666666666668"/>
    <n v="44.645833333333336"/>
    <x v="4"/>
    <x v="27"/>
    <d v="2012-03-06T14:00:20"/>
    <d v="2012-04-05T13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.0033493333333334"/>
    <n v="156.77333333333334"/>
    <x v="4"/>
    <x v="27"/>
    <d v="2012-11-13T17:17:32"/>
    <d v="2012-12-13T17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.0493380000000001"/>
    <n v="118.70339366515837"/>
    <x v="4"/>
    <x v="27"/>
    <d v="2012-04-24T13:46:08"/>
    <d v="2012-05-24T13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.3223333333333334"/>
    <n v="74.149532710280369"/>
    <x v="4"/>
    <x v="27"/>
    <d v="2012-11-10T00:19:27"/>
    <d v="2012-12-18T09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.1279999999999999"/>
    <n v="12.533333333333333"/>
    <x v="4"/>
    <x v="27"/>
    <d v="2013-11-18T16:55:21"/>
    <d v="2013-12-17T07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.5375"/>
    <n v="27.861111111111111"/>
    <x v="4"/>
    <x v="27"/>
    <d v="2016-03-30T11:39:10"/>
    <d v="2016-04-30T16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.0250632911392406"/>
    <n v="80.178217821782184"/>
    <x v="4"/>
    <x v="27"/>
    <d v="2015-12-05T18:57:11"/>
    <d v="2016-01-17T16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.026375"/>
    <n v="132.43548387096774"/>
    <x v="4"/>
    <x v="27"/>
    <d v="2011-10-31T23:45:36"/>
    <d v="2011-12-31T00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.08"/>
    <n v="33.75"/>
    <x v="4"/>
    <x v="27"/>
    <d v="2015-01-01T19:31:47"/>
    <d v="2015-01-31T19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.2240879999999998"/>
    <n v="34.384494382022467"/>
    <x v="4"/>
    <x v="27"/>
    <d v="2012-01-31T13:16:58"/>
    <d v="2012-03-15T22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.1945714285714286"/>
    <n v="44.956989247311824"/>
    <x v="4"/>
    <x v="27"/>
    <d v="2011-01-21T10:35:13"/>
    <d v="2011-02-21T22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.6088"/>
    <n v="41.04081632653061"/>
    <x v="4"/>
    <x v="27"/>
    <d v="2013-02-26T01:04:33"/>
    <d v="2013-03-28T00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.2685294117647059"/>
    <n v="52.597560975609753"/>
    <x v="4"/>
    <x v="27"/>
    <d v="2014-02-11T20:41:38"/>
    <d v="2014-03-11T01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.026375"/>
    <n v="70.784482758620683"/>
    <x v="4"/>
    <x v="27"/>
    <d v="2011-10-28T22:35:39"/>
    <d v="2011-11-27T23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.3975"/>
    <n v="53.75"/>
    <x v="4"/>
    <x v="27"/>
    <d v="2016-04-01T16:14:36"/>
    <d v="2016-05-31T16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.026"/>
    <n v="44.608695652173914"/>
    <x v="4"/>
    <x v="27"/>
    <d v="2010-05-15T17:19:59"/>
    <d v="2010-07-04T23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.0067349999999999"/>
    <n v="26.148961038961041"/>
    <x v="4"/>
    <x v="27"/>
    <d v="2016-07-02T08:03:34"/>
    <d v="2016-08-01T08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.1294117647058823"/>
    <n v="39.183673469387756"/>
    <x v="4"/>
    <x v="27"/>
    <d v="2012-05-05T10:45:30"/>
    <d v="2012-06-04T10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.2809523809523808"/>
    <n v="45.593220338983052"/>
    <x v="4"/>
    <x v="27"/>
    <d v="2015-02-04T16:04:52"/>
    <d v="2015-03-06T16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.0169999999999999"/>
    <n v="89.247787610619469"/>
    <x v="4"/>
    <x v="27"/>
    <d v="2016-07-18T09:31:46"/>
    <d v="2016-08-18T01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.37416"/>
    <n v="40.416470588235299"/>
    <x v="4"/>
    <x v="27"/>
    <d v="2011-09-16T12:35:40"/>
    <d v="2011-10-16T17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.1533333333333333"/>
    <n v="82.38095238095238"/>
    <x v="4"/>
    <x v="27"/>
    <d v="2012-03-05T12:25:47"/>
    <d v="2012-04-20T22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.1166666666666667"/>
    <n v="159.52380952380952"/>
    <x v="4"/>
    <x v="27"/>
    <d v="2016-02-16T04:46:16"/>
    <d v="2016-04-16T00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.1839999999999999"/>
    <n v="36.244897959183675"/>
    <x v="4"/>
    <x v="27"/>
    <d v="2014-01-23T15:31:11"/>
    <d v="2014-02-06T15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.75"/>
    <n v="62.5"/>
    <x v="4"/>
    <x v="27"/>
    <d v="2011-06-28T20:39:05"/>
    <d v="2011-07-21T20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.175"/>
    <n v="47"/>
    <x v="4"/>
    <x v="27"/>
    <d v="2014-06-12T13:11:07"/>
    <d v="2014-07-12T13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.0142212307692309"/>
    <n v="74.575090497737563"/>
    <x v="4"/>
    <x v="28"/>
    <d v="2017-02-07T21:54:44"/>
    <d v="2017-03-28T21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  <d v="2017-02-13T00:07:40"/>
    <d v="2017-04-13T23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0.21714285714285714"/>
    <n v="76"/>
    <x v="4"/>
    <x v="28"/>
    <d v="2017-03-14T13:45:38"/>
    <d v="2017-04-07T13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.0912500000000001"/>
    <n v="86.43564356435644"/>
    <x v="4"/>
    <x v="28"/>
    <d v="2017-02-17T14:34:01"/>
    <d v="2017-03-17T13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.0285714285714285"/>
    <n v="24"/>
    <x v="4"/>
    <x v="28"/>
    <d v="2017-02-22T01:00:23"/>
    <d v="2017-03-24T00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3.5999999999999999E-3"/>
    <n v="18"/>
    <x v="4"/>
    <x v="28"/>
    <d v="2017-02-26T15:15:19"/>
    <d v="2017-04-27T14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0.3125"/>
    <n v="80.128205128205124"/>
    <x v="4"/>
    <x v="28"/>
    <d v="2017-03-07T20:07:25"/>
    <d v="2017-04-10T15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0.443"/>
    <n v="253.14285714285714"/>
    <x v="4"/>
    <x v="28"/>
    <d v="2017-03-10T07:49:54"/>
    <d v="2017-04-09T06:49:54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"/>
    <n v="171.42857142857142"/>
    <x v="4"/>
    <x v="28"/>
    <d v="2017-02-14T17:37:10"/>
    <d v="2017-03-16T16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0.254"/>
    <n v="57.727272727272727"/>
    <x v="4"/>
    <x v="28"/>
    <d v="2017-03-07T05:20:42"/>
    <d v="2017-04-06T04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0.33473333333333333"/>
    <n v="264.26315789473682"/>
    <x v="4"/>
    <x v="28"/>
    <d v="2017-03-01T11:50:08"/>
    <d v="2017-04-02T20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0.47799999999999998"/>
    <n v="159.33333333333334"/>
    <x v="4"/>
    <x v="28"/>
    <d v="2017-02-21T22:37:47"/>
    <d v="2017-03-26T18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8E-2"/>
    <n v="35"/>
    <x v="4"/>
    <x v="28"/>
    <d v="2017-03-09T17:05:12"/>
    <d v="2017-04-09T15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5.0000000000000001E-4"/>
    <n v="5"/>
    <x v="4"/>
    <x v="28"/>
    <d v="2017-02-25T11:04:34"/>
    <d v="2017-03-26T23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0.11708333333333333"/>
    <n v="61.086956521739133"/>
    <x v="4"/>
    <x v="28"/>
    <d v="2017-03-06T19:45:14"/>
    <d v="2017-04-09T20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  <d v="2017-03-01T20:40:11"/>
    <d v="2017-03-31T19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0.20208000000000001"/>
    <n v="114.81818181818181"/>
    <x v="4"/>
    <x v="28"/>
    <d v="2017-03-10T19:47:28"/>
    <d v="2017-04-09T18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  <d v="2017-03-01T23:59:20"/>
    <d v="2017-03-25T22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9E-2"/>
    <n v="54"/>
    <x v="4"/>
    <x v="28"/>
    <d v="2017-03-12T15:44:05"/>
    <d v="2017-04-11T15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0.2606"/>
    <n v="65.974683544303801"/>
    <x v="4"/>
    <x v="28"/>
    <d v="2017-03-01T20:43:10"/>
    <d v="2017-03-31T23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1.9801980198019802E-3"/>
    <n v="5"/>
    <x v="4"/>
    <x v="28"/>
    <d v="2014-12-16T10:56:45"/>
    <d v="2015-01-15T10:56:45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5E-5"/>
    <n v="1"/>
    <x v="4"/>
    <x v="28"/>
    <d v="2015-02-28T15:52:30"/>
    <d v="2015-03-30T14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00000000000001E-2"/>
    <n v="25.5"/>
    <x v="4"/>
    <x v="28"/>
    <d v="2015-07-02T01:45:37"/>
    <d v="2015-08-31T01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0.65100000000000002"/>
    <n v="118.36363636363636"/>
    <x v="4"/>
    <x v="28"/>
    <d v="2015-01-16T22:21:13"/>
    <d v="2015-02-15T22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  <d v="2015-08-28T19:24:06"/>
    <d v="2015-09-09T11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  <d v="2015-06-24T02:21:12"/>
    <d v="2015-08-23T02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E-2"/>
    <n v="54.111111111111114"/>
    <x v="4"/>
    <x v="28"/>
    <d v="2016-02-27T12:18:15"/>
    <d v="2016-03-28T11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  <d v="2016-03-22T15:48:26"/>
    <d v="2016-05-01T15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71E-2"/>
    <n v="21.25"/>
    <x v="4"/>
    <x v="28"/>
    <d v="2014-07-21T08:31:54"/>
    <d v="2014-08-31T14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6.7999999999999996E-3"/>
    <n v="34"/>
    <x v="4"/>
    <x v="28"/>
    <d v="2015-12-03T09:11:28"/>
    <d v="2016-01-18T08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0.105"/>
    <n v="525"/>
    <x v="4"/>
    <x v="28"/>
    <d v="2014-08-01T10:30:34"/>
    <d v="2014-09-01T10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  <d v="2015-05-01T16:55:53"/>
    <d v="2015-06-30T16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6E-2"/>
    <n v="50"/>
    <x v="4"/>
    <x v="28"/>
    <d v="2014-09-05T14:13:32"/>
    <d v="2014-10-05T14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E-2"/>
    <n v="115.70588235294117"/>
    <x v="4"/>
    <x v="28"/>
    <d v="2015-04-01T17:02:41"/>
    <d v="2015-05-01T17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2.2000000000000001E-3"/>
    <n v="5.5"/>
    <x v="4"/>
    <x v="28"/>
    <d v="2015-03-01T00:13:05"/>
    <d v="2015-03-30T22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4999999999999997E-2"/>
    <n v="50"/>
    <x v="4"/>
    <x v="28"/>
    <d v="2016-10-30T08:51:39"/>
    <d v="2016-12-09T09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0.42725880551301687"/>
    <n v="34.024390243902438"/>
    <x v="4"/>
    <x v="28"/>
    <d v="2016-03-31T18:33:58"/>
    <d v="2016-04-20T23:00:00"/>
  </r>
  <r>
    <n v="1718"/>
    <x v="1718"/>
    <s v="A melody for the galaxy."/>
    <n v="35000"/>
    <n v="75"/>
    <x v="2"/>
    <x v="0"/>
    <s v="USD"/>
    <n v="1463201940"/>
    <n v="1459435149"/>
    <b v="0"/>
    <x v="84"/>
    <b v="0"/>
    <s v="music/faith"/>
    <n v="2.142857142857143E-3"/>
    <n v="37.5"/>
    <x v="4"/>
    <x v="28"/>
    <d v="2016-03-31T09:39:09"/>
    <d v="2016-05-13T23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8.7500000000000008E-3"/>
    <n v="11.666666666666666"/>
    <x v="4"/>
    <x v="28"/>
    <d v="2014-08-18T07:49:51"/>
    <d v="2014-09-17T07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0000000000001E-2"/>
    <n v="28.125"/>
    <x v="4"/>
    <x v="28"/>
    <d v="2014-10-10T13:47:51"/>
    <d v="2014-11-09T14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  <d v="2015-11-11T06:04:23"/>
    <d v="2015-12-11T06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4"/>
    <n v="1"/>
    <x v="4"/>
    <x v="28"/>
    <d v="2016-02-25T18:03:49"/>
    <d v="2016-04-02T19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000000000000002E-2"/>
    <n v="216.66666666666666"/>
    <x v="4"/>
    <x v="28"/>
    <d v="2015-05-05T14:48:35"/>
    <d v="2015-07-01T01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5.8333333333333336E-3"/>
    <n v="8.75"/>
    <x v="4"/>
    <x v="28"/>
    <d v="2014-09-30T17:22:42"/>
    <d v="2014-10-30T17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0.10181818181818182"/>
    <n v="62.222222222222221"/>
    <x v="4"/>
    <x v="28"/>
    <d v="2014-07-25T18:14:09"/>
    <d v="2014-08-24T18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0.33784615384615385"/>
    <n v="137.25"/>
    <x v="4"/>
    <x v="28"/>
    <d v="2014-05-29T17:04:24"/>
    <d v="2014-06-27T17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2E-4"/>
    <n v="1"/>
    <x v="4"/>
    <x v="28"/>
    <d v="2015-02-09T17:16:17"/>
    <d v="2015-04-05T06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0.68400000000000005"/>
    <n v="122.14285714285714"/>
    <x v="4"/>
    <x v="28"/>
    <d v="2015-09-21T10:01:14"/>
    <d v="2015-10-21T10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  <d v="2016-04-10T20:15:06"/>
    <d v="2016-06-09T20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  <d v="2015-09-24T21:06:23"/>
    <d v="2015-10-24T21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  <d v="2015-05-28T16:45:52"/>
    <d v="2015-06-11T10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  <d v="2015-11-17T11:24:41"/>
    <d v="2016-01-16T00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  <d v="2016-09-01T11:12:54"/>
    <d v="2016-09-13T16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4"/>
    <n v="1"/>
    <x v="4"/>
    <x v="28"/>
    <d v="2015-04-07T19:52:36"/>
    <d v="2015-05-07T19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0.11"/>
    <n v="55"/>
    <x v="4"/>
    <x v="28"/>
    <d v="2016-07-08T14:32:25"/>
    <d v="2016-08-07T14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7.3333333333333332E-3"/>
    <n v="22"/>
    <x v="4"/>
    <x v="28"/>
    <d v="2015-10-09T15:40:33"/>
    <d v="2015-11-08T16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0.21249999999999999"/>
    <n v="56.666666666666664"/>
    <x v="4"/>
    <x v="28"/>
    <d v="2015-06-20T17:46:32"/>
    <d v="2015-07-20T17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4.0000000000000001E-3"/>
    <n v="20"/>
    <x v="4"/>
    <x v="28"/>
    <d v="2014-09-02T15:59:02"/>
    <d v="2014-10-02T15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1E-3"/>
    <n v="1"/>
    <x v="4"/>
    <x v="28"/>
    <d v="2016-03-06T15:58:52"/>
    <d v="2016-05-04T14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  <d v="2015-06-16T14:37:02"/>
    <d v="2015-07-16T14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.1083333333333334"/>
    <n v="25.576923076923077"/>
    <x v="8"/>
    <x v="20"/>
    <d v="2015-04-26T10:04:31"/>
    <d v="2015-06-10T10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.0874999999999999"/>
    <n v="63.970588235294116"/>
    <x v="8"/>
    <x v="20"/>
    <d v="2016-12-06T16:02:50"/>
    <d v="2017-01-07T16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.0041666666666667"/>
    <n v="89.925373134328353"/>
    <x v="8"/>
    <x v="20"/>
    <d v="2016-08-04T17:12:55"/>
    <d v="2016-08-26T22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.1845454545454546"/>
    <n v="93.071428571428569"/>
    <x v="8"/>
    <x v="20"/>
    <d v="2015-01-22T09:31:17"/>
    <d v="2015-03-08T08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.1401428571428571"/>
    <n v="89.674157303370791"/>
    <x v="8"/>
    <x v="20"/>
    <d v="2016-11-16T01:13:58"/>
    <d v="2016-12-21T21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.4810000000000001"/>
    <n v="207.61682242990653"/>
    <x v="8"/>
    <x v="20"/>
    <d v="2016-10-24T23:14:27"/>
    <d v="2016-11-23T21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.0495555555555556"/>
    <n v="59.408805031446541"/>
    <x v="8"/>
    <x v="20"/>
    <d v="2015-10-15T05:27:10"/>
    <d v="2015-11-13T10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.29948"/>
    <n v="358.97237569060775"/>
    <x v="8"/>
    <x v="20"/>
    <d v="2015-08-03T17:49:03"/>
    <d v="2015-09-02T17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.2348756218905472"/>
    <n v="94.736641221374043"/>
    <x v="8"/>
    <x v="20"/>
    <d v="2017-01-23T18:25:21"/>
    <d v="2017-03-01T14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.0162"/>
    <n v="80.647999999999996"/>
    <x v="8"/>
    <x v="20"/>
    <d v="2016-03-25T15:05:04"/>
    <d v="2016-04-19T15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.0289999999999999"/>
    <n v="168.68852459016392"/>
    <x v="8"/>
    <x v="20"/>
    <d v="2015-02-17T13:45:23"/>
    <d v="2015-03-19T12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.6016666666666666"/>
    <n v="34.68888888888889"/>
    <x v="8"/>
    <x v="20"/>
    <d v="2016-09-14T01:04:42"/>
    <d v="2016-10-14T01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.08"/>
    <n v="462.85714285714283"/>
    <x v="8"/>
    <x v="20"/>
    <d v="2016-02-20T12:59:28"/>
    <d v="2016-03-21T11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.1052941176470588"/>
    <n v="104.38888888888889"/>
    <x v="8"/>
    <x v="20"/>
    <d v="2015-03-04T16:02:33"/>
    <d v="2015-04-03T15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.2"/>
    <n v="7.5"/>
    <x v="8"/>
    <x v="20"/>
    <d v="2015-09-05T13:56:01"/>
    <d v="2015-10-05T13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.0282909090909091"/>
    <n v="47.13"/>
    <x v="8"/>
    <x v="20"/>
    <d v="2016-07-19T23:01:09"/>
    <d v="2016-08-28T23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.1599999999999999"/>
    <n v="414.28571428571428"/>
    <x v="8"/>
    <x v="20"/>
    <d v="2016-12-29T14:51:23"/>
    <d v="2017-01-28T14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.147"/>
    <n v="42.481481481481481"/>
    <x v="8"/>
    <x v="20"/>
    <d v="2016-05-15T17:56:32"/>
    <d v="2016-07-14T17:56:32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.0660000000000001"/>
    <n v="108.77551020408163"/>
    <x v="8"/>
    <x v="20"/>
    <d v="2015-03-05T14:53:49"/>
    <d v="2015-03-25T13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.6544000000000001"/>
    <n v="81.098039215686271"/>
    <x v="8"/>
    <x v="20"/>
    <d v="2016-02-05T11:08:33"/>
    <d v="2016-02-25T11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.55"/>
    <n v="51.666666666666664"/>
    <x v="8"/>
    <x v="20"/>
    <d v="2015-07-24T08:37:40"/>
    <d v="2015-09-12T08:37:40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.85"/>
    <n v="35.4"/>
    <x v="8"/>
    <x v="20"/>
    <d v="2016-02-10T18:34:05"/>
    <d v="2016-03-11T18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.0190833333333333"/>
    <n v="103.63559322033899"/>
    <x v="8"/>
    <x v="20"/>
    <d v="2016-09-23T15:50:40"/>
    <d v="2016-10-23T15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0.19600000000000001"/>
    <n v="55.282051282051285"/>
    <x v="8"/>
    <x v="20"/>
    <d v="2014-07-05T06:39:39"/>
    <d v="2014-08-03T06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0.59467839999999994"/>
    <n v="72.16970873786407"/>
    <x v="8"/>
    <x v="20"/>
    <d v="2014-07-14T18:31:52"/>
    <d v="2014-08-13T18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  <d v="2014-08-04T15:38:08"/>
    <d v="2014-08-25T15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0.4572"/>
    <n v="58.615384615384613"/>
    <x v="8"/>
    <x v="20"/>
    <d v="2014-07-04T10:48:04"/>
    <d v="2014-08-03T10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00000000000003E-2"/>
    <n v="12.466666666666667"/>
    <x v="8"/>
    <x v="20"/>
    <d v="2014-07-29T08:27:24"/>
    <d v="2014-09-27T08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E-2"/>
    <n v="49.136363636363633"/>
    <x v="8"/>
    <x v="20"/>
    <d v="2014-12-14T14:39:19"/>
    <d v="2015-01-13T14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0.56514285714285717"/>
    <n v="150.5"/>
    <x v="8"/>
    <x v="20"/>
    <d v="2014-09-09T13:43:14"/>
    <d v="2014-10-14T13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0.21309523809523809"/>
    <n v="35.799999999999997"/>
    <x v="8"/>
    <x v="20"/>
    <d v="2014-09-23T18:30:40"/>
    <d v="2014-10-23T18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0.156"/>
    <n v="45.157894736842103"/>
    <x v="8"/>
    <x v="20"/>
    <d v="2014-05-07T12:13:56"/>
    <d v="2014-07-06T12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3E-2"/>
    <n v="98.78947368421052"/>
    <x v="8"/>
    <x v="20"/>
    <d v="2014-12-05T13:14:58"/>
    <d v="2015-01-19T13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0.4592"/>
    <n v="88.307692307692307"/>
    <x v="8"/>
    <x v="20"/>
    <d v="2014-10-18T00:14:52"/>
    <d v="2014-11-29T09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0.65101538461538466"/>
    <n v="170.62903225806451"/>
    <x v="8"/>
    <x v="20"/>
    <d v="2014-09-09T18:26:00"/>
    <d v="2014-10-24T18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000000000000004E-2"/>
    <n v="83.75"/>
    <x v="8"/>
    <x v="20"/>
    <d v="2014-09-23T17:57:51"/>
    <d v="2014-10-29T17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0.135625"/>
    <n v="65.099999999999994"/>
    <x v="8"/>
    <x v="20"/>
    <d v="2015-01-21T03:34:13"/>
    <d v="2015-02-20T03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1E-2"/>
    <n v="66.333333333333329"/>
    <x v="8"/>
    <x v="20"/>
    <d v="2015-02-10T15:43:15"/>
    <d v="2015-03-27T14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0.36236363636363639"/>
    <n v="104.89473684210526"/>
    <x v="8"/>
    <x v="20"/>
    <d v="2016-08-03T11:36:20"/>
    <d v="2016-09-02T11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0.39743333333333336"/>
    <n v="78.440789473684205"/>
    <x v="8"/>
    <x v="20"/>
    <d v="2016-05-03T09:25:10"/>
    <d v="2016-07-02T09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0.25763636363636366"/>
    <n v="59.041666666666664"/>
    <x v="8"/>
    <x v="20"/>
    <d v="2016-08-15T09:49:05"/>
    <d v="2016-09-15T09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0.15491428571428573"/>
    <n v="71.34210526315789"/>
    <x v="8"/>
    <x v="20"/>
    <d v="2016-01-19T08:48:09"/>
    <d v="2016-02-21T08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0.236925"/>
    <n v="51.227027027027027"/>
    <x v="8"/>
    <x v="20"/>
    <d v="2015-04-21T17:47:58"/>
    <d v="2015-05-21T17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0.39760000000000001"/>
    <n v="60.242424242424242"/>
    <x v="8"/>
    <x v="20"/>
    <d v="2014-12-30T10:44:00"/>
    <d v="2015-01-30T22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0.20220833333333332"/>
    <n v="44.935185185185183"/>
    <x v="8"/>
    <x v="20"/>
    <d v="2014-09-14T22:14:15"/>
    <d v="2014-10-15T19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0.47631578947368419"/>
    <n v="31.206896551724139"/>
    <x v="8"/>
    <x v="20"/>
    <d v="2014-11-15T08:12:57"/>
    <d v="2014-12-15T08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0.15329999999999999"/>
    <n v="63.875"/>
    <x v="8"/>
    <x v="20"/>
    <d v="2015-03-05T10:43:57"/>
    <d v="2015-04-04T09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E-2"/>
    <n v="19"/>
    <x v="8"/>
    <x v="20"/>
    <d v="2014-10-01T17:45:42"/>
    <d v="2014-10-31T17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5.0000000000000001E-3"/>
    <n v="10"/>
    <x v="8"/>
    <x v="20"/>
    <d v="2014-11-13T01:00:03"/>
    <d v="2015-01-12T01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79E-2"/>
    <n v="109.06666666666666"/>
    <x v="8"/>
    <x v="20"/>
    <d v="2015-01-06T11:11:18"/>
    <d v="2015-02-05T11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6E-2"/>
    <n v="26.75"/>
    <x v="8"/>
    <x v="20"/>
    <d v="2014-11-30T12:46:05"/>
    <d v="2015-01-29T12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0.61124000000000001"/>
    <n v="109.93525179856115"/>
    <x v="8"/>
    <x v="20"/>
    <d v="2015-07-03T19:44:42"/>
    <d v="2015-08-10T01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4E-2"/>
    <n v="20"/>
    <x v="8"/>
    <x v="20"/>
    <d v="2014-10-28T16:24:00"/>
    <d v="2014-11-27T17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0.11077777777777778"/>
    <n v="55.388888888888886"/>
    <x v="8"/>
    <x v="20"/>
    <d v="2015-01-07T08:13:42"/>
    <d v="2015-02-11T08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0.38735714285714284"/>
    <n v="133.90123456790124"/>
    <x v="8"/>
    <x v="20"/>
    <d v="2016-09-15T01:55:41"/>
    <d v="2016-10-14T11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0.22052631578947368"/>
    <n v="48.720930232558139"/>
    <x v="8"/>
    <x v="20"/>
    <d v="2016-05-25T05:32:46"/>
    <d v="2016-07-24T05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0.67549999999999999"/>
    <n v="48.25"/>
    <x v="8"/>
    <x v="20"/>
    <d v="2016-11-15T08:39:49"/>
    <d v="2016-12-15T08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0.136375"/>
    <n v="58.972972972972975"/>
    <x v="8"/>
    <x v="20"/>
    <d v="2015-12-06T02:50:33"/>
    <d v="2016-02-04T02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E-2"/>
    <n v="11.638333333333334"/>
    <x v="8"/>
    <x v="20"/>
    <d v="2014-10-22T15:13:28"/>
    <d v="2014-11-11T16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0.20449632511889321"/>
    <n v="83.716814159292042"/>
    <x v="8"/>
    <x v="20"/>
    <d v="2016-09-10T09:32:50"/>
    <d v="2016-10-10T09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0.13852941176470587"/>
    <n v="63.648648648648646"/>
    <x v="8"/>
    <x v="20"/>
    <d v="2015-11-13T10:51:08"/>
    <d v="2015-12-15T07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0.48485714285714288"/>
    <n v="94.277777777777771"/>
    <x v="8"/>
    <x v="20"/>
    <d v="2015-06-04T06:20:30"/>
    <d v="2015-06-27T16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0.308"/>
    <n v="71.86666666666666"/>
    <x v="8"/>
    <x v="20"/>
    <d v="2015-01-13T20:43:02"/>
    <d v="2015-02-13T20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0.35174193548387095"/>
    <n v="104.84615384615384"/>
    <x v="8"/>
    <x v="20"/>
    <d v="2015-10-05T11:16:44"/>
    <d v="2015-11-14T12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0.36404444444444445"/>
    <n v="67.139344262295083"/>
    <x v="8"/>
    <x v="20"/>
    <d v="2015-08-31T14:17:38"/>
    <d v="2015-10-02T13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E-2"/>
    <n v="73.875"/>
    <x v="8"/>
    <x v="20"/>
    <d v="2014-08-26T10:19:09"/>
    <d v="2014-09-30T10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0.1106"/>
    <n v="69.125"/>
    <x v="8"/>
    <x v="20"/>
    <d v="2014-08-28T20:38:33"/>
    <d v="2014-09-27T20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0.41407142857142859"/>
    <n v="120.77083333333333"/>
    <x v="8"/>
    <x v="20"/>
    <d v="2017-01-07T11:20:30"/>
    <d v="2017-02-11T11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0.10857142857142857"/>
    <n v="42.222222222222221"/>
    <x v="8"/>
    <x v="20"/>
    <d v="2015-01-25T16:47:19"/>
    <d v="2015-03-01T16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3E-2"/>
    <n v="7.5"/>
    <x v="8"/>
    <x v="20"/>
    <d v="2014-08-09T16:50:26"/>
    <d v="2014-08-21T16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4"/>
    <n v="1.5384615384615385"/>
    <x v="8"/>
    <x v="20"/>
    <d v="2014-08-25T05:24:30"/>
    <d v="2014-10-23T23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0.13307692307692306"/>
    <n v="37.608695652173914"/>
    <x v="8"/>
    <x v="20"/>
    <d v="2016-06-03T02:38:56"/>
    <d v="2016-07-03T02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  <d v="2014-07-09T16:20:12"/>
    <d v="2014-08-08T16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0.49183333333333334"/>
    <n v="42.157142857142858"/>
    <x v="8"/>
    <x v="20"/>
    <d v="2015-01-29T02:32:16"/>
    <d v="2015-02-28T02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  <d v="2015-06-17T16:45:37"/>
    <d v="2015-07-01T16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E-2"/>
    <n v="84.833333333333329"/>
    <x v="8"/>
    <x v="20"/>
    <d v="2016-06-27T16:01:43"/>
    <d v="2016-07-25T14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0.52327777777777773"/>
    <n v="94.19"/>
    <x v="8"/>
    <x v="20"/>
    <d v="2016-12-01T10:53:27"/>
    <d v="2017-01-30T01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  <d v="2015-03-04T00:37:30"/>
    <d v="2015-04-02T23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2E-2"/>
    <n v="6.25"/>
    <x v="8"/>
    <x v="20"/>
    <d v="2014-06-30T13:03:16"/>
    <d v="2014-07-30T13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E-2"/>
    <n v="213.375"/>
    <x v="8"/>
    <x v="20"/>
    <d v="2015-03-01T21:01:30"/>
    <d v="2015-03-31T20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.3489"/>
    <n v="59.162280701754383"/>
    <x v="4"/>
    <x v="11"/>
    <d v="2012-01-18T02:39:27"/>
    <d v="2012-03-03T02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"/>
    <n v="27.272727272727273"/>
    <x v="4"/>
    <x v="11"/>
    <d v="2013-12-26T14:07:42"/>
    <d v="2014-01-31T14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.1585714285714286"/>
    <n v="24.575757575757574"/>
    <x v="4"/>
    <x v="11"/>
    <d v="2012-09-24T11:26:16"/>
    <d v="2012-10-24T11:26:16"/>
  </r>
  <r>
    <n v="1824"/>
    <x v="1824"/>
    <s v="cd fund raiser"/>
    <n v="3000"/>
    <n v="3002"/>
    <x v="0"/>
    <x v="0"/>
    <s v="USD"/>
    <n v="1389146880"/>
    <n v="1387403967"/>
    <b v="0"/>
    <x v="244"/>
    <b v="1"/>
    <s v="music/rock"/>
    <n v="1.0006666666666666"/>
    <n v="75.05"/>
    <x v="4"/>
    <x v="11"/>
    <d v="2013-12-18T16:59:27"/>
    <d v="2014-01-07T21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.0505"/>
    <n v="42.02"/>
    <x v="4"/>
    <x v="11"/>
    <d v="2013-06-18T15:01:43"/>
    <d v="2013-07-11T15:01:43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.01"/>
    <n v="53.157894736842103"/>
    <x v="4"/>
    <x v="11"/>
    <d v="2014-01-18T17:10:17"/>
    <d v="2014-02-17T17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.0066250000000001"/>
    <n v="83.885416666666671"/>
    <x v="4"/>
    <x v="11"/>
    <d v="2011-01-12T02:49:21"/>
    <d v="2011-03-03T02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.0016"/>
    <n v="417.33333333333331"/>
    <x v="4"/>
    <x v="11"/>
    <d v="2014-04-07T16:35:30"/>
    <d v="2014-05-09T17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.6668333333333334"/>
    <n v="75.765151515151516"/>
    <x v="4"/>
    <x v="11"/>
    <d v="2010-12-03T21:06:11"/>
    <d v="2011-01-21T17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.0153333333333334"/>
    <n v="67.389380530973455"/>
    <x v="4"/>
    <x v="11"/>
    <d v="2014-01-25T11:25:07"/>
    <d v="2014-02-24T11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.03"/>
    <n v="73.571428571428569"/>
    <x v="4"/>
    <x v="11"/>
    <d v="2012-04-27T18:54:23"/>
    <d v="2012-05-12T18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.4285714285714286"/>
    <n v="25"/>
    <x v="4"/>
    <x v="11"/>
    <d v="2011-02-02T07:57:07"/>
    <d v="2011-03-04T07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.625"/>
    <n v="42"/>
    <x v="4"/>
    <x v="11"/>
    <d v="2013-01-28T20:03:23"/>
    <d v="2013-03-02T02:59:00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.1805000000000001"/>
    <n v="131.16666666666666"/>
    <x v="4"/>
    <x v="11"/>
    <d v="2014-12-15T18:08:15"/>
    <d v="2015-01-24T18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.04"/>
    <n v="47.272727272727273"/>
    <x v="4"/>
    <x v="11"/>
    <d v="2016-03-01T11:51:11"/>
    <d v="2016-03-31T10:51:11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.0034000000000001"/>
    <n v="182.12727272727273"/>
    <x v="4"/>
    <x v="11"/>
    <d v="2013-01-31T14:25:29"/>
    <d v="2013-02-17T14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.0683333333333334"/>
    <n v="61.366666666666667"/>
    <x v="4"/>
    <x v="11"/>
    <d v="2012-01-17T20:08:55"/>
    <d v="2012-03-17T19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.00149"/>
    <n v="35.767499999999998"/>
    <x v="4"/>
    <x v="11"/>
    <d v="2011-09-02T13:52:37"/>
    <d v="2011-09-30T22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.0529999999999999"/>
    <n v="45.62222222222222"/>
    <x v="4"/>
    <x v="11"/>
    <d v="2016-09-01T12:19:42"/>
    <d v="2016-10-01T12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.0888888888888888"/>
    <n v="75.384615384615387"/>
    <x v="4"/>
    <x v="11"/>
    <d v="2013-04-17T21:18:30"/>
    <d v="2013-05-06T23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.0175000000000001"/>
    <n v="50.875"/>
    <x v="4"/>
    <x v="11"/>
    <d v="2014-04-16T15:17:25"/>
    <d v="2014-05-19T23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.2524999999999999"/>
    <n v="119.28571428571429"/>
    <x v="4"/>
    <x v="11"/>
    <d v="2015-01-27T10:09:41"/>
    <d v="2015-03-02T00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.2400610000000001"/>
    <n v="92.541865671641801"/>
    <x v="4"/>
    <x v="11"/>
    <d v="2011-01-21T18:52:34"/>
    <d v="2011-02-20T18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.014"/>
    <n v="76.05"/>
    <x v="4"/>
    <x v="11"/>
    <d v="2011-05-03T18:21:54"/>
    <d v="2011-06-10T22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"/>
    <n v="52.631578947368418"/>
    <x v="4"/>
    <x v="11"/>
    <d v="2016-06-02T02:59:58"/>
    <d v="2016-06-16T23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.3792666666666666"/>
    <n v="98.990430622009569"/>
    <x v="4"/>
    <x v="11"/>
    <d v="2012-11-15T10:36:17"/>
    <d v="2012-12-15T10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.2088000000000001"/>
    <n v="79.526315789473685"/>
    <x v="4"/>
    <x v="11"/>
    <d v="2015-03-31T00:40:32"/>
    <d v="2015-04-21T00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.0736666666666668"/>
    <n v="134.20833333333334"/>
    <x v="4"/>
    <x v="11"/>
    <d v="2011-05-28T13:54:48"/>
    <d v="2011-07-31T01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.0033333333333334"/>
    <n v="37.625"/>
    <x v="4"/>
    <x v="11"/>
    <d v="2012-09-17T15:17:39"/>
    <d v="2012-10-17T15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.0152222222222222"/>
    <n v="51.044692737430168"/>
    <x v="4"/>
    <x v="11"/>
    <d v="2014-06-10T18:01:40"/>
    <d v="2014-07-10T18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.0007692307692309"/>
    <n v="50.03846153846154"/>
    <x v="4"/>
    <x v="11"/>
    <d v="2014-07-07T16:45:38"/>
    <d v="2014-07-27T20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.1696666666666666"/>
    <n v="133.93129770992365"/>
    <x v="4"/>
    <x v="11"/>
    <d v="2015-03-18T13:30:52"/>
    <d v="2015-04-24T19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.01875"/>
    <n v="58.214285714285715"/>
    <x v="4"/>
    <x v="11"/>
    <d v="2012-09-24T20:26:57"/>
    <d v="2012-11-13T21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.0212366666666666"/>
    <n v="88.037643678160919"/>
    <x v="4"/>
    <x v="11"/>
    <d v="2013-04-23T19:30:37"/>
    <d v="2013-05-23T19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.5405897142857143"/>
    <n v="70.576753926701571"/>
    <x v="4"/>
    <x v="11"/>
    <d v="2013-11-22T07:55:40"/>
    <d v="2014-01-06T07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.0125"/>
    <n v="53.289473684210527"/>
    <x v="4"/>
    <x v="11"/>
    <d v="2014-06-27T15:31:12"/>
    <d v="2014-07-18T15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"/>
    <n v="136.36363636363637"/>
    <x v="4"/>
    <x v="11"/>
    <d v="2014-08-13T13:26:53"/>
    <d v="2014-09-12T13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.0874800874800874"/>
    <n v="40.547315436241611"/>
    <x v="4"/>
    <x v="11"/>
    <d v="2011-10-16T23:48:41"/>
    <d v="2011-12-16T00:48:41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n v="1.3183333333333334"/>
    <n v="70.625"/>
    <x v="4"/>
    <x v="11"/>
    <d v="2011-08-23T13:28:49"/>
    <d v="2011-09-22T13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.3346666666666667"/>
    <n v="52.684210526315788"/>
    <x v="4"/>
    <x v="11"/>
    <d v="2014-01-16T12:01:24"/>
    <d v="2014-02-06T12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  <d v="2014-12-27T02:12:21"/>
    <d v="2015-01-26T02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6E-2"/>
    <n v="90.9375"/>
    <x v="6"/>
    <x v="18"/>
    <d v="2017-01-20T06:49:34"/>
    <d v="2017-03-08T02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4.0000000000000001E-3"/>
    <n v="5"/>
    <x v="6"/>
    <x v="18"/>
    <d v="2014-05-13T14:08:05"/>
    <d v="2014-06-12T14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0.42892307692307691"/>
    <n v="58.083333333333336"/>
    <x v="6"/>
    <x v="18"/>
    <d v="2014-04-04T12:11:40"/>
    <d v="2014-05-04T12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5"/>
    <n v="2"/>
    <x v="6"/>
    <x v="18"/>
    <d v="2016-10-02T03:49:07"/>
    <d v="2016-11-06T04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5.0000000000000001E-3"/>
    <n v="62.5"/>
    <x v="6"/>
    <x v="18"/>
    <d v="2017-01-07T00:54:57"/>
    <d v="2017-02-28T23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5.0000000000000001E-4"/>
    <n v="10"/>
    <x v="6"/>
    <x v="18"/>
    <d v="2016-10-06T17:11:52"/>
    <d v="2016-11-05T17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1E-2"/>
    <n v="71.588235294117652"/>
    <x v="6"/>
    <x v="18"/>
    <d v="2015-11-20T13:42:05"/>
    <d v="2015-12-15T02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  <d v="2016-12-04T19:04:09"/>
    <d v="2017-01-03T19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0.10314285714285715"/>
    <n v="32.81818181818182"/>
    <x v="6"/>
    <x v="18"/>
    <d v="2016-01-02T03:32:15"/>
    <d v="2016-01-30T23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0.7178461538461538"/>
    <n v="49.11578947368421"/>
    <x v="6"/>
    <x v="18"/>
    <d v="2014-10-11T13:48:21"/>
    <d v="2014-11-20T14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E-2"/>
    <n v="16.307692307692307"/>
    <x v="6"/>
    <x v="18"/>
    <d v="2015-05-30T22:06:42"/>
    <d v="2015-06-29T22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4.4999999999999997E-3"/>
    <n v="18"/>
    <x v="6"/>
    <x v="18"/>
    <d v="2015-06-09T09:46:50"/>
    <d v="2015-07-08T11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49999999999999E-4"/>
    <n v="13"/>
    <x v="6"/>
    <x v="18"/>
    <d v="2016-06-08T18:15:33"/>
    <d v="2016-06-28T18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5.1000000000000004E-3"/>
    <n v="17"/>
    <x v="6"/>
    <x v="18"/>
    <d v="2016-06-07T16:35:08"/>
    <d v="2016-08-06T16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  <d v="2014-05-17T01:50:05"/>
    <d v="2014-06-16T01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  <d v="2015-01-30T19:42:05"/>
    <d v="2015-02-28T19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  <d v="2014-05-13T19:12:35"/>
    <d v="2014-06-12T19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1.1999999999999999E-3"/>
    <n v="3"/>
    <x v="6"/>
    <x v="18"/>
    <d v="2016-02-13T10:35:29"/>
    <d v="2016-03-14T09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0.20080000000000001"/>
    <n v="41.833333333333336"/>
    <x v="6"/>
    <x v="18"/>
    <d v="2016-03-01T08:36:20"/>
    <d v="2016-03-30T07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.726845"/>
    <n v="49.338428571428572"/>
    <x v="4"/>
    <x v="14"/>
    <d v="2015-02-07T22:39:49"/>
    <d v="2015-03-09T21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.008955223880597"/>
    <n v="41.728395061728392"/>
    <x v="4"/>
    <x v="14"/>
    <d v="2012-06-07T17:46:52"/>
    <d v="2012-07-10T18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.0480480480480481"/>
    <n v="32.71875"/>
    <x v="4"/>
    <x v="14"/>
    <d v="2012-03-09T17:45:08"/>
    <d v="2012-04-08T16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.351"/>
    <n v="51.96153846153846"/>
    <x v="4"/>
    <x v="14"/>
    <d v="2012-10-22T23:45:35"/>
    <d v="2012-11-27T07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.1632786885245903"/>
    <n v="50.685714285714283"/>
    <x v="4"/>
    <x v="14"/>
    <d v="2012-07-08T21:15:10"/>
    <d v="2012-08-10T17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.0208333333333333"/>
    <n v="42.241379310344826"/>
    <x v="4"/>
    <x v="14"/>
    <d v="2014-10-13T16:45:38"/>
    <d v="2014-11-12T17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.1116666666666666"/>
    <n v="416.875"/>
    <x v="4"/>
    <x v="14"/>
    <d v="2015-11-15T14:12:12"/>
    <d v="2015-12-03T16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.6608000000000001"/>
    <n v="46.651685393258425"/>
    <x v="4"/>
    <x v="14"/>
    <d v="2010-05-01T00:45:32"/>
    <d v="2010-05-31T23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.0660000000000001"/>
    <n v="48.454545454545453"/>
    <x v="4"/>
    <x v="14"/>
    <d v="2013-01-25T14:02:26"/>
    <d v="2013-03-11T13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.4458441666666668"/>
    <n v="70.5289837398374"/>
    <x v="4"/>
    <x v="14"/>
    <d v="2012-11-15T13:52:08"/>
    <d v="2012-12-15T13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.0555000000000001"/>
    <n v="87.958333333333329"/>
    <x v="4"/>
    <x v="14"/>
    <d v="2010-06-06T14:09:14"/>
    <d v="2010-07-22T01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.3660000000000001"/>
    <n v="26.26923076923077"/>
    <x v="4"/>
    <x v="14"/>
    <d v="2011-05-08T10:18:01"/>
    <d v="2011-06-07T10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.04"/>
    <n v="57.777777777777779"/>
    <x v="4"/>
    <x v="14"/>
    <d v="2011-03-30T17:36:25"/>
    <d v="2011-04-15T22:59:00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.145"/>
    <n v="57.25"/>
    <x v="4"/>
    <x v="14"/>
    <d v="2012-01-12T16:43:03"/>
    <d v="2012-02-12T16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.0171957671957672"/>
    <n v="196.34042553191489"/>
    <x v="4"/>
    <x v="14"/>
    <d v="2015-09-20T12:55:22"/>
    <d v="2015-10-20T12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.2394678492239468"/>
    <n v="43"/>
    <x v="4"/>
    <x v="14"/>
    <d v="2012-03-13T12:02:45"/>
    <d v="2012-04-12T12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.0245669291338582"/>
    <n v="35.551912568306008"/>
    <x v="4"/>
    <x v="14"/>
    <d v="2014-02-10T09:00:06"/>
    <d v="2014-03-04T16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.4450000000000001"/>
    <n v="68.80952380952381"/>
    <x v="4"/>
    <x v="14"/>
    <d v="2015-12-27T23:37:53"/>
    <d v="2016-02-01T13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.3333333333333333"/>
    <n v="28.571428571428573"/>
    <x v="4"/>
    <x v="14"/>
    <d v="2015-02-23T17:36:06"/>
    <d v="2015-03-25T16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.0936440000000001"/>
    <n v="50.631666666666668"/>
    <x v="4"/>
    <x v="14"/>
    <d v="2012-09-08T15:55:31"/>
    <d v="2012-10-06T04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7E-2"/>
    <n v="106.8"/>
    <x v="2"/>
    <x v="29"/>
    <d v="2015-04-22T08:02:09"/>
    <d v="2015-05-22T08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E-2"/>
    <n v="4"/>
    <x v="2"/>
    <x v="29"/>
    <d v="2015-02-02T13:57:27"/>
    <d v="2015-03-04T13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0.46600000000000003"/>
    <n v="34.097560975609753"/>
    <x v="2"/>
    <x v="29"/>
    <d v="2016-11-28T13:29:51"/>
    <d v="2017-01-27T13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1E-3"/>
    <n v="25"/>
    <x v="2"/>
    <x v="29"/>
    <d v="2015-11-18T11:27:01"/>
    <d v="2016-01-02T11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1.6800000000000001E-3"/>
    <n v="10.5"/>
    <x v="2"/>
    <x v="29"/>
    <d v="2014-08-08T17:13:14"/>
    <d v="2014-09-07T17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0.42759999999999998"/>
    <n v="215.95959595959596"/>
    <x v="2"/>
    <x v="29"/>
    <d v="2016-05-24T11:06:23"/>
    <d v="2016-06-23T11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2.8333333333333335E-3"/>
    <n v="21.25"/>
    <x v="2"/>
    <x v="29"/>
    <d v="2014-05-08T09:05:25"/>
    <d v="2014-05-23T09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9E-2"/>
    <n v="108.25"/>
    <x v="2"/>
    <x v="29"/>
    <d v="2016-11-29T17:01:40"/>
    <d v="2016-12-29T17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0.14111428571428572"/>
    <n v="129.97368421052633"/>
    <x v="2"/>
    <x v="29"/>
    <d v="2014-09-23T05:17:59"/>
    <d v="2014-10-23T05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0.39395294117647056"/>
    <n v="117.49473684210527"/>
    <x v="2"/>
    <x v="29"/>
    <d v="2015-09-17T18:06:57"/>
    <d v="2015-10-31T17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3E-4"/>
    <n v="10"/>
    <x v="2"/>
    <x v="29"/>
    <d v="2014-07-09T19:48:54"/>
    <d v="2014-08-08T19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0.59299999999999997"/>
    <n v="70.595238095238102"/>
    <x v="2"/>
    <x v="29"/>
    <d v="2015-05-05T00:26:00"/>
    <d v="2015-06-04T00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E-2"/>
    <n v="24.5"/>
    <x v="2"/>
    <x v="29"/>
    <d v="2014-09-08T07:16:18"/>
    <d v="2014-10-08T07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86E-2"/>
    <n v="30"/>
    <x v="2"/>
    <x v="29"/>
    <d v="2014-10-16T23:11:13"/>
    <d v="2014-10-31T22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E-2"/>
    <n v="2"/>
    <x v="2"/>
    <x v="29"/>
    <d v="2014-08-12T20:10:22"/>
    <d v="2014-09-01T20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5.1000000000000004E-3"/>
    <n v="17"/>
    <x v="2"/>
    <x v="29"/>
    <d v="2016-10-13T12:12:55"/>
    <d v="2016-11-07T13:12:55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0.52570512820512816"/>
    <n v="2928.9285714285716"/>
    <x v="2"/>
    <x v="29"/>
    <d v="2017-01-11T01:28:53"/>
    <d v="2017-02-10T01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E-2"/>
    <n v="28.888888888888889"/>
    <x v="2"/>
    <x v="29"/>
    <d v="2014-07-08T13:57:31"/>
    <d v="2014-08-12T13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0.47399999999999998"/>
    <n v="29.625"/>
    <x v="2"/>
    <x v="29"/>
    <d v="2015-04-19T16:00:49"/>
    <d v="2015-05-19T16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0.43030000000000002"/>
    <n v="40.980952380952381"/>
    <x v="2"/>
    <x v="29"/>
    <d v="2015-09-23T16:01:01"/>
    <d v="2015-10-21T18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.3680000000000001"/>
    <n v="54"/>
    <x v="4"/>
    <x v="14"/>
    <d v="2012-06-14T00:19:03"/>
    <d v="2012-07-14T00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.1555"/>
    <n v="36.109375"/>
    <x v="4"/>
    <x v="14"/>
    <d v="2013-11-12T01:08:27"/>
    <d v="2013-12-12T01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.4079999999999999"/>
    <n v="23.153846153846153"/>
    <x v="4"/>
    <x v="14"/>
    <d v="2011-08-17T15:22:12"/>
    <d v="2011-09-26T23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.1439999999999999"/>
    <n v="104"/>
    <x v="4"/>
    <x v="14"/>
    <d v="2013-12-18T13:15:55"/>
    <d v="2014-01-15T14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.1033333333333333"/>
    <n v="31.826923076923077"/>
    <x v="4"/>
    <x v="14"/>
    <d v="2013-09-18T16:38:08"/>
    <d v="2013-10-10T19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.9537933333333333"/>
    <n v="27.3896261682243"/>
    <x v="4"/>
    <x v="14"/>
    <d v="2010-10-05T17:54:16"/>
    <d v="2010-11-01T19:26:00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n v="1.0333333333333334"/>
    <n v="56.363636363636367"/>
    <x v="4"/>
    <x v="14"/>
    <d v="2012-02-21T15:40:39"/>
    <d v="2012-03-07T23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.031372549019608"/>
    <n v="77.352941176470594"/>
    <x v="4"/>
    <x v="14"/>
    <d v="2013-04-07T10:33:14"/>
    <d v="2013-05-07T10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.003125"/>
    <n v="42.8"/>
    <x v="4"/>
    <x v="14"/>
    <d v="2011-05-23T19:31:06"/>
    <d v="2011-07-04T19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.27"/>
    <n v="48.846153846153847"/>
    <x v="4"/>
    <x v="14"/>
    <d v="2013-05-08T08:24:42"/>
    <d v="2013-07-07T08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.20601"/>
    <n v="48.240400000000001"/>
    <x v="4"/>
    <x v="14"/>
    <d v="2012-05-08T16:25:09"/>
    <d v="2012-05-21T22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.0699047619047619"/>
    <n v="70.212500000000006"/>
    <x v="4"/>
    <x v="14"/>
    <d v="2012-01-03T14:26:13"/>
    <d v="2012-01-24T14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.7243333333333333"/>
    <n v="94.054545454545448"/>
    <x v="4"/>
    <x v="14"/>
    <d v="2014-08-27T22:08:27"/>
    <d v="2014-09-26T22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.2362"/>
    <n v="80.272727272727266"/>
    <x v="4"/>
    <x v="14"/>
    <d v="2011-11-18T15:48:41"/>
    <d v="2011-12-25T00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.0840000000000001"/>
    <n v="54.2"/>
    <x v="4"/>
    <x v="14"/>
    <d v="2014-05-14T17:22:51"/>
    <d v="2014-06-20T23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.1652013333333333"/>
    <n v="60.26903448275862"/>
    <x v="4"/>
    <x v="14"/>
    <d v="2011-11-05T16:21:10"/>
    <d v="2011-12-06T00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.8724499999999999"/>
    <n v="38.740344827586206"/>
    <x v="4"/>
    <x v="14"/>
    <d v="2012-05-29T21:51:21"/>
    <d v="2012-06-14T22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.1593333333333333"/>
    <n v="152.54385964912279"/>
    <x v="4"/>
    <x v="14"/>
    <d v="2013-06-01T01:13:51"/>
    <d v="2013-07-02T00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.107"/>
    <n v="115.3125"/>
    <x v="4"/>
    <x v="14"/>
    <d v="2013-02-08T18:38:28"/>
    <d v="2013-03-10T17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.7092307692307693"/>
    <n v="35.838709677419352"/>
    <x v="4"/>
    <x v="14"/>
    <d v="2011-05-07T07:10:33"/>
    <d v="2011-06-14T22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.2611835600000001"/>
    <n v="64.570118779438872"/>
    <x v="2"/>
    <x v="30"/>
    <d v="2014-04-15T01:58:51"/>
    <d v="2014-05-15T01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.3844033333333334"/>
    <n v="87.436000000000007"/>
    <x v="2"/>
    <x v="30"/>
    <d v="2011-04-05T14:52:20"/>
    <d v="2011-07-04T14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.052499999999998"/>
    <n v="68.815577078288939"/>
    <x v="2"/>
    <x v="30"/>
    <d v="2016-06-27T01:28:36"/>
    <d v="2016-08-11T01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.8805550000000002"/>
    <n v="176.200223588597"/>
    <x v="2"/>
    <x v="30"/>
    <d v="2014-04-01T09:01:30"/>
    <d v="2014-05-01T09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.4801799999999998"/>
    <n v="511.79117647058825"/>
    <x v="2"/>
    <x v="30"/>
    <d v="2015-06-02T01:02:38"/>
    <d v="2015-07-12T01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.4974666666666667"/>
    <n v="160.44285714285715"/>
    <x v="2"/>
    <x v="30"/>
    <d v="2014-02-18T22:36:01"/>
    <d v="2014-04-19T21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.0063375000000001"/>
    <n v="35.003043478260871"/>
    <x v="2"/>
    <x v="30"/>
    <d v="2009-10-16T17:02:00"/>
    <d v="2009-11-23T00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.0021100000000001"/>
    <n v="188.50671378091872"/>
    <x v="2"/>
    <x v="30"/>
    <d v="2016-04-13T09:30:09"/>
    <d v="2016-06-06T12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.0600260000000001"/>
    <n v="56.204984093319197"/>
    <x v="2"/>
    <x v="30"/>
    <d v="2014-06-10T05:09:11"/>
    <d v="2014-07-10T05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.0051866666666669"/>
    <n v="51.3054157782516"/>
    <x v="2"/>
    <x v="30"/>
    <d v="2011-03-21T23:21:13"/>
    <d v="2011-04-21T23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.1244399999999999"/>
    <n v="127.36450839328538"/>
    <x v="2"/>
    <x v="30"/>
    <d v="2016-10-08T05:05:37"/>
    <d v="2016-11-07T06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.9847237142857144"/>
    <n v="101.85532258064516"/>
    <x v="2"/>
    <x v="30"/>
    <d v="2013-09-09T09:33:35"/>
    <d v="2013-10-16T09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.2594666666666665"/>
    <n v="230.55782312925169"/>
    <x v="2"/>
    <x v="30"/>
    <d v="2012-02-01T23:47:45"/>
    <d v="2012-03-01T22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.9894800000000004"/>
    <n v="842.10602409638557"/>
    <x v="2"/>
    <x v="30"/>
    <d v="2016-01-25T08:56:16"/>
    <d v="2016-03-12T00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.9859528571428569"/>
    <n v="577.27593103448271"/>
    <x v="2"/>
    <x v="30"/>
    <d v="2012-04-21T01:31:21"/>
    <d v="2012-05-23T14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.9403333333333332"/>
    <n v="483.34246575342468"/>
    <x v="2"/>
    <x v="30"/>
    <d v="2015-03-04T17:10:05"/>
    <d v="2015-04-18T16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.6750470000000002"/>
    <n v="76.138500000000008"/>
    <x v="2"/>
    <x v="30"/>
    <d v="2012-09-26T21:21:53"/>
    <d v="2012-10-26T21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.355717142857143"/>
    <n v="74.107684365781708"/>
    <x v="2"/>
    <x v="30"/>
    <d v="2013-02-21T18:42:41"/>
    <d v="2013-03-23T17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.5673440000000001"/>
    <n v="36.965660377358489"/>
    <x v="2"/>
    <x v="30"/>
    <d v="2014-08-20T15:17:40"/>
    <d v="2014-09-30T19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.1790285714285715"/>
    <n v="2500.969696969697"/>
    <x v="2"/>
    <x v="30"/>
    <d v="2014-11-21T03:42:21"/>
    <d v="2014-12-21T03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.053811999999999"/>
    <n v="67.690214329454989"/>
    <x v="2"/>
    <x v="30"/>
    <d v="2012-08-26T23:40:17"/>
    <d v="2012-10-05T22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.9292499999999999"/>
    <n v="63.04738562091503"/>
    <x v="2"/>
    <x v="30"/>
    <d v="2014-04-13T13:43:56"/>
    <d v="2014-05-13T13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.268842105263158"/>
    <n v="117.6"/>
    <x v="2"/>
    <x v="30"/>
    <d v="2014-08-12T05:18:54"/>
    <d v="2014-09-16T05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.5957748878923765"/>
    <n v="180.75185011709601"/>
    <x v="2"/>
    <x v="30"/>
    <d v="2016-03-23T01:32:52"/>
    <d v="2016-04-22T01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.6227999999999998"/>
    <n v="127.32038834951456"/>
    <x v="2"/>
    <x v="30"/>
    <d v="2011-12-20T21:08:30"/>
    <d v="2012-01-11T20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.0674309000000002"/>
    <n v="136.6444745538665"/>
    <x v="2"/>
    <x v="30"/>
    <d v="2014-07-15T07:58:18"/>
    <d v="2014-08-14T07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.7012999999999998"/>
    <n v="182.78024691358024"/>
    <x v="2"/>
    <x v="30"/>
    <d v="2014-04-01T10:55:29"/>
    <d v="2014-05-01T10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.8496600000000001"/>
    <n v="279.37843137254902"/>
    <x v="2"/>
    <x v="30"/>
    <d v="2016-11-02T09:05:15"/>
    <d v="2016-12-03T10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.7907999999999999"/>
    <n v="61.375728669846318"/>
    <x v="2"/>
    <x v="30"/>
    <d v="2016-07-06T14:01:08"/>
    <d v="2016-08-05T14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.318"/>
    <n v="80.727532097004286"/>
    <x v="2"/>
    <x v="30"/>
    <d v="2013-02-18T23:38:21"/>
    <d v="2013-04-19T22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.6302771750000002"/>
    <n v="272.35590732591254"/>
    <x v="2"/>
    <x v="30"/>
    <d v="2013-10-14T07:01:01"/>
    <d v="2013-11-14T23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.7447999999999997"/>
    <n v="70.848739495798313"/>
    <x v="2"/>
    <x v="30"/>
    <d v="2012-10-18T19:17:24"/>
    <d v="2012-11-17T20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.5683081313131315"/>
    <n v="247.94003412969283"/>
    <x v="2"/>
    <x v="30"/>
    <d v="2016-06-28T12:21:04"/>
    <d v="2016-08-06T02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.7549600000000001"/>
    <n v="186.81393034825871"/>
    <x v="2"/>
    <x v="30"/>
    <d v="2013-06-20T03:01:09"/>
    <d v="2013-08-19T03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.0870837499999997"/>
    <n v="131.98948616600788"/>
    <x v="2"/>
    <x v="30"/>
    <d v="2013-02-08T13:07:31"/>
    <d v="2013-03-10T13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.4660000000000002"/>
    <n v="29.310782241014799"/>
    <x v="2"/>
    <x v="30"/>
    <d v="2013-06-13T16:35:25"/>
    <d v="2013-07-13T16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.0232999999999999"/>
    <n v="245.02436053593178"/>
    <x v="2"/>
    <x v="30"/>
    <d v="2015-11-03T00:12:20"/>
    <d v="2015-12-19T02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.2684514"/>
    <n v="1323.2540463917526"/>
    <x v="2"/>
    <x v="30"/>
    <d v="2012-05-10T00:24:52"/>
    <d v="2012-06-12T02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.14901155"/>
    <n v="282.65966789667897"/>
    <x v="2"/>
    <x v="30"/>
    <d v="2015-10-13T06:02:26"/>
    <d v="2015-11-18T23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.5482402000000004"/>
    <n v="91.214401028277635"/>
    <x v="2"/>
    <x v="30"/>
    <d v="2016-02-23T08:01:02"/>
    <d v="2016-04-03T07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799999999999998E-2"/>
    <n v="31.75"/>
    <x v="8"/>
    <x v="31"/>
    <d v="2014-06-09T12:24:25"/>
    <d v="2014-07-09T12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  <d v="2016-11-04T09:04:47"/>
    <d v="2016-12-04T10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2999999999999997E-2"/>
    <n v="88.6875"/>
    <x v="8"/>
    <x v="31"/>
    <d v="2016-08-10T19:16:58"/>
    <d v="2016-09-02T02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0.21146666666666666"/>
    <n v="453.14285714285717"/>
    <x v="8"/>
    <x v="31"/>
    <d v="2014-10-01T13:58:01"/>
    <d v="2014-11-30T14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000000000001E-2"/>
    <n v="12.75"/>
    <x v="8"/>
    <x v="31"/>
    <d v="2016-07-04T11:46:11"/>
    <d v="2016-08-02T18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5.0000000000000001E-4"/>
    <n v="1"/>
    <x v="8"/>
    <x v="31"/>
    <d v="2016-02-13T05:24:43"/>
    <d v="2016-03-14T04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0.42472727272727273"/>
    <n v="83.428571428571431"/>
    <x v="8"/>
    <x v="31"/>
    <d v="2015-01-30T10:21:16"/>
    <d v="2015-03-01T10:21:16"/>
  </r>
  <r>
    <n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n v="4.1666666666666666E-3"/>
    <n v="25"/>
    <x v="8"/>
    <x v="31"/>
    <d v="2015-07-21T13:19:02"/>
    <d v="2015-08-20T13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0.01"/>
    <n v="50"/>
    <x v="8"/>
    <x v="31"/>
    <d v="2016-11-11T11:20:08"/>
    <d v="2016-12-11T11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0.16966666666666666"/>
    <n v="101.8"/>
    <x v="8"/>
    <x v="31"/>
    <d v="2016-01-28T23:42:12"/>
    <d v="2016-02-12T23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7E-2"/>
    <n v="46.666666666666664"/>
    <x v="8"/>
    <x v="31"/>
    <d v="2015-06-12T16:26:26"/>
    <d v="2015-07-03T16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1.3333333333333333E-3"/>
    <n v="1"/>
    <x v="8"/>
    <x v="31"/>
    <d v="2015-01-18T22:26:31"/>
    <d v="2015-02-17T22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  <d v="2015-11-21T09:07:17"/>
    <d v="2015-12-21T09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  <d v="2016-10-07T19:09:02"/>
    <d v="2016-12-06T20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E-2"/>
    <n v="26"/>
    <x v="8"/>
    <x v="31"/>
    <d v="2015-06-26T16:38:56"/>
    <d v="2015-07-16T16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  <d v="2014-06-10T14:40:11"/>
    <d v="2014-07-10T14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  <d v="2014-07-27T17:20:12"/>
    <d v="2014-08-26T17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0.26200000000000001"/>
    <n v="218.33333333333334"/>
    <x v="8"/>
    <x v="31"/>
    <d v="2014-06-16T21:50:38"/>
    <d v="2014-07-31T21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7.6129032258064515E-3"/>
    <n v="33.714285714285715"/>
    <x v="8"/>
    <x v="31"/>
    <d v="2014-10-14T06:35:08"/>
    <d v="2014-11-13T07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0.125"/>
    <n v="25"/>
    <x v="8"/>
    <x v="31"/>
    <d v="2015-12-07T17:50:13"/>
    <d v="2016-01-06T17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.8212909090909091"/>
    <n v="128.38790470372632"/>
    <x v="2"/>
    <x v="30"/>
    <d v="2015-05-12T00:01:56"/>
    <d v="2015-06-12T15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.1679422000000002"/>
    <n v="78.834261818181815"/>
    <x v="2"/>
    <x v="30"/>
    <d v="2016-12-24T12:05:43"/>
    <d v="2017-01-23T12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.12"/>
    <n v="91.764705882352942"/>
    <x v="2"/>
    <x v="30"/>
    <d v="2010-06-17T22:00:52"/>
    <d v="2010-07-02T18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.3442048"/>
    <n v="331.10237288135596"/>
    <x v="2"/>
    <x v="30"/>
    <d v="2014-06-10T09:31:03"/>
    <d v="2014-07-10T09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.236801"/>
    <n v="194.26193717277485"/>
    <x v="2"/>
    <x v="30"/>
    <d v="2013-09-18T14:30:18"/>
    <d v="2013-10-15T22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.4784000000000002"/>
    <n v="408.97689768976898"/>
    <x v="2"/>
    <x v="30"/>
    <d v="2014-10-29T07:00:45"/>
    <d v="2014-12-03T08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.157092"/>
    <n v="84.459270072992695"/>
    <x v="2"/>
    <x v="30"/>
    <d v="2010-06-18T15:06:26"/>
    <d v="2010-08-23T23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.1707484768810599"/>
    <n v="44.853658536585364"/>
    <x v="2"/>
    <x v="30"/>
    <d v="2011-08-06T09:30:22"/>
    <d v="2011-09-19T09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.05158"/>
    <n v="383.3643216080402"/>
    <x v="2"/>
    <x v="30"/>
    <d v="2016-10-18T02:45:43"/>
    <d v="2016-11-23T03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.2005299999999997"/>
    <n v="55.276856649395505"/>
    <x v="2"/>
    <x v="30"/>
    <d v="2016-07-19T18:54:51"/>
    <d v="2016-08-18T18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.1956399999999991"/>
    <n v="422.02059732234807"/>
    <x v="2"/>
    <x v="30"/>
    <d v="2015-12-09T03:36:13"/>
    <d v="2016-01-11T18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.3490000000000002"/>
    <n v="64.180327868852459"/>
    <x v="2"/>
    <x v="30"/>
    <d v="2015-01-06T14:44:01"/>
    <d v="2015-02-05T14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.9491375"/>
    <n v="173.57781674704077"/>
    <x v="2"/>
    <x v="30"/>
    <d v="2016-05-09T18:03:34"/>
    <d v="2016-07-08T18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.137822333333332"/>
    <n v="88.601680840609291"/>
    <x v="2"/>
    <x v="30"/>
    <d v="2013-02-19T00:08:59"/>
    <d v="2013-03-24T23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.1300013888888889"/>
    <n v="50.222283950617282"/>
    <x v="2"/>
    <x v="30"/>
    <d v="2011-08-10T16:02:43"/>
    <d v="2011-09-09T16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.2154220000000002"/>
    <n v="192.38876826722338"/>
    <x v="2"/>
    <x v="30"/>
    <d v="2013-02-07T16:08:19"/>
    <d v="2013-03-09T16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.2510239999999999"/>
    <n v="73.416901408450698"/>
    <x v="2"/>
    <x v="30"/>
    <d v="2012-02-21T20:22:35"/>
    <d v="2012-03-23T23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.0224343076923077"/>
    <n v="147.68495555555555"/>
    <x v="2"/>
    <x v="30"/>
    <d v="2015-07-14T03:46:49"/>
    <d v="2015-08-13T03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.8490975000000001"/>
    <n v="108.96848314606741"/>
    <x v="2"/>
    <x v="30"/>
    <d v="2016-08-23T12:00:21"/>
    <d v="2016-09-22T12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.9233333333333333"/>
    <n v="23.647540983606557"/>
    <x v="2"/>
    <x v="30"/>
    <d v="2014-04-07T21:20:24"/>
    <d v="2014-05-14T18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.8109999999999999"/>
    <n v="147.94736842105263"/>
    <x v="2"/>
    <x v="30"/>
    <d v="2014-08-09T20:41:37"/>
    <d v="2014-09-23T20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.2513700000000001"/>
    <n v="385.03692307692307"/>
    <x v="2"/>
    <x v="30"/>
    <d v="2016-05-12T08:39:32"/>
    <d v="2016-06-11T08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.61459"/>
    <n v="457.39093484419266"/>
    <x v="2"/>
    <x v="30"/>
    <d v="2015-05-12T05:05:53"/>
    <d v="2015-06-11T05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.8535000000000004"/>
    <n v="222.99047619047619"/>
    <x v="2"/>
    <x v="30"/>
    <d v="2012-07-09T18:12:24"/>
    <d v="2012-08-12T22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.0114999999999998"/>
    <n v="220.74074074074073"/>
    <x v="2"/>
    <x v="30"/>
    <d v="2015-05-11T23:25:46"/>
    <d v="2015-06-10T23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.3348307999999998"/>
    <n v="73.503898678414089"/>
    <x v="2"/>
    <x v="30"/>
    <d v="2014-03-06T12:39:45"/>
    <d v="2014-04-20T22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.2024900000000001"/>
    <n v="223.09647495361781"/>
    <x v="2"/>
    <x v="30"/>
    <d v="2015-02-13T14:31:59"/>
    <d v="2015-03-30T13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.2616666666666667"/>
    <n v="47.911392405063289"/>
    <x v="2"/>
    <x v="30"/>
    <d v="2010-02-06T17:03:26"/>
    <d v="2010-03-15T16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.6120000000000001"/>
    <n v="96.063829787234042"/>
    <x v="2"/>
    <x v="30"/>
    <d v="2014-07-27T19:31:21"/>
    <d v="2014-08-26T19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.26239013671875"/>
    <n v="118.6144"/>
    <x v="2"/>
    <x v="30"/>
    <d v="2012-10-30T18:54:56"/>
    <d v="2012-11-29T18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.2035"/>
    <n v="118.45472440944881"/>
    <x v="2"/>
    <x v="30"/>
    <d v="2014-12-02T02:54:13"/>
    <d v="2015-01-08T20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.0418799999999999"/>
    <n v="143.21468926553672"/>
    <x v="2"/>
    <x v="30"/>
    <d v="2016-11-15T08:34:34"/>
    <d v="2016-12-15T00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.7867599999999999"/>
    <n v="282.71518987341773"/>
    <x v="2"/>
    <x v="30"/>
    <d v="2014-03-26T20:58:38"/>
    <d v="2014-04-25T20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.868199871794872"/>
    <n v="593.93620078740162"/>
    <x v="2"/>
    <x v="30"/>
    <d v="2015-03-12T22:07:13"/>
    <d v="2015-05-07T01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.1103642500000004"/>
    <n v="262.15704968944101"/>
    <x v="2"/>
    <x v="30"/>
    <d v="2015-11-03T10:00:07"/>
    <d v="2015-12-18T20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.3166833333333334"/>
    <n v="46.580778301886795"/>
    <x v="2"/>
    <x v="30"/>
    <d v="2014-04-09T15:45:19"/>
    <d v="2014-05-09T15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.0047639999999998"/>
    <n v="70.041118881118877"/>
    <x v="2"/>
    <x v="30"/>
    <d v="2013-10-31T00:02:33"/>
    <d v="2013-12-30T01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.2051249999999998"/>
    <n v="164.90686274509804"/>
    <x v="2"/>
    <x v="30"/>
    <d v="2013-05-30T01:30:21"/>
    <d v="2013-07-01T13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.362168"/>
    <n v="449.26385224274406"/>
    <x v="2"/>
    <x v="30"/>
    <d v="2016-11-01T05:32:05"/>
    <d v="2016-11-30T23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.4817133333333334"/>
    <n v="27.472841328413285"/>
    <x v="2"/>
    <x v="30"/>
    <d v="2013-10-31T17:15:03"/>
    <d v="2013-11-15T18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.8186315789473684"/>
    <n v="143.97499999999999"/>
    <x v="2"/>
    <x v="30"/>
    <d v="2016-10-11T07:37:07"/>
    <d v="2016-11-10T08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.2353000000000001"/>
    <n v="88.23571428571428"/>
    <x v="2"/>
    <x v="30"/>
    <d v="2015-11-23T11:59:34"/>
    <d v="2016-01-22T11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.0620938628158845"/>
    <n v="36.326424870466319"/>
    <x v="2"/>
    <x v="30"/>
    <d v="2016-10-17T23:14:37"/>
    <d v="2016-12-10T23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.0821333333333334"/>
    <n v="90.177777777777777"/>
    <x v="2"/>
    <x v="30"/>
    <d v="2015-05-14T11:25:14"/>
    <d v="2015-06-13T11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.1918387755102042"/>
    <n v="152.62361216730039"/>
    <x v="2"/>
    <x v="30"/>
    <d v="2012-06-08T21:07:27"/>
    <d v="2012-07-08T21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.2110000000000001"/>
    <n v="55.806451612903224"/>
    <x v="2"/>
    <x v="30"/>
    <d v="2013-04-22T23:07:24"/>
    <d v="2013-05-22T23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.0299897959183673"/>
    <n v="227.85327313769753"/>
    <x v="2"/>
    <x v="30"/>
    <d v="2015-03-18T16:41:10"/>
    <d v="2015-04-16T19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.4833229411764706"/>
    <n v="91.82989803350327"/>
    <x v="2"/>
    <x v="30"/>
    <d v="2013-04-23T10:38:11"/>
    <d v="2013-05-23T10:38:11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.2019070000000001"/>
    <n v="80.991037735849048"/>
    <x v="2"/>
    <x v="30"/>
    <d v="2013-10-28T07:39:23"/>
    <d v="2013-12-02T17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.7327000000000004"/>
    <n v="278.39411764705881"/>
    <x v="2"/>
    <x v="30"/>
    <d v="2015-04-20T20:42:58"/>
    <d v="2015-05-30T20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.303625"/>
    <n v="43.095041322314053"/>
    <x v="2"/>
    <x v="30"/>
    <d v="2013-11-25T19:32:17"/>
    <d v="2013-12-25T19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.5304799999999998"/>
    <n v="326.29205175600737"/>
    <x v="2"/>
    <x v="30"/>
    <d v="2016-01-05T21:00:53"/>
    <d v="2016-02-19T21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.0102"/>
    <n v="41.743801652892564"/>
    <x v="2"/>
    <x v="30"/>
    <d v="2015-10-26T09:49:11"/>
    <d v="2015-11-25T10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.1359142857142857"/>
    <n v="64.020933977455712"/>
    <x v="2"/>
    <x v="30"/>
    <d v="2014-04-02T07:30:10"/>
    <d v="2014-05-02T07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.6741666666666666"/>
    <n v="99.455445544554451"/>
    <x v="2"/>
    <x v="30"/>
    <d v="2014-11-03T11:10:43"/>
    <d v="2014-12-02T23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.5345200000000001"/>
    <n v="138.49458483754512"/>
    <x v="2"/>
    <x v="30"/>
    <d v="2013-03-18T13:15:42"/>
    <d v="2013-04-17T13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.022322"/>
    <n v="45.547792792792798"/>
    <x v="2"/>
    <x v="30"/>
    <d v="2016-01-27T06:52:12"/>
    <d v="2016-02-26T06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.6828125"/>
    <n v="10.507317073170732"/>
    <x v="2"/>
    <x v="30"/>
    <d v="2015-01-22T03:53:50"/>
    <d v="2015-03-02T15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.4345666666666668"/>
    <n v="114.76533333333333"/>
    <x v="2"/>
    <x v="30"/>
    <d v="2015-12-23T09:27:34"/>
    <d v="2016-01-31T16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.964"/>
    <n v="35.997067448680355"/>
    <x v="2"/>
    <x v="30"/>
    <d v="2014-05-24T10:25:50"/>
    <d v="2014-07-23T10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.0791999999999999"/>
    <n v="154.17142857142858"/>
    <x v="2"/>
    <x v="30"/>
    <d v="2016-12-01T13:20:54"/>
    <d v="2016-12-31T13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.14977"/>
    <n v="566.38916256157631"/>
    <x v="2"/>
    <x v="30"/>
    <d v="2016-02-23T04:11:38"/>
    <d v="2016-03-24T03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.4804999999999999"/>
    <n v="120.85714285714286"/>
    <x v="2"/>
    <x v="30"/>
    <d v="2016-04-12T12:35:01"/>
    <d v="2016-05-15T12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.9116676082790633"/>
    <n v="86.163845492085343"/>
    <x v="2"/>
    <x v="30"/>
    <d v="2013-04-25T03:45:23"/>
    <d v="2013-05-31T07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.99215125"/>
    <n v="51.212114395886893"/>
    <x v="2"/>
    <x v="30"/>
    <d v="2013-11-25T03:00:29"/>
    <d v="2013-12-25T03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.1859999999999999"/>
    <n v="67.261538461538464"/>
    <x v="2"/>
    <x v="30"/>
    <d v="2014-07-24T13:31:23"/>
    <d v="2014-08-23T13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.2686868686868686"/>
    <n v="62.8"/>
    <x v="2"/>
    <x v="30"/>
    <d v="2015-04-21T15:29:36"/>
    <d v="2015-05-24T15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.0522388"/>
    <n v="346.13118421052633"/>
    <x v="2"/>
    <x v="30"/>
    <d v="2016-09-20T15:11:55"/>
    <d v="2016-10-20T15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.2840666000000001"/>
    <n v="244.11912547528519"/>
    <x v="2"/>
    <x v="30"/>
    <d v="2015-12-02T18:19:51"/>
    <d v="2016-01-02T18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.1732719999999999"/>
    <n v="259.25424836601309"/>
    <x v="2"/>
    <x v="30"/>
    <d v="2016-05-29T10:45:23"/>
    <d v="2016-06-28T10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.8073000000000001"/>
    <n v="201.96402877697841"/>
    <x v="2"/>
    <x v="30"/>
    <d v="2016-08-18T01:41:24"/>
    <d v="2016-10-02T01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.1073146853146854"/>
    <n v="226.20857142857142"/>
    <x v="2"/>
    <x v="30"/>
    <d v="2016-04-07T08:57:12"/>
    <d v="2016-05-07T08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.5260429999999998"/>
    <n v="324.69"/>
    <x v="2"/>
    <x v="30"/>
    <d v="2015-03-24T11:01:58"/>
    <d v="2015-05-08T11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.0249999999999999"/>
    <n v="205"/>
    <x v="2"/>
    <x v="30"/>
    <d v="2016-04-06T14:49:42"/>
    <d v="2016-05-06T14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.783738373837384"/>
    <n v="20.465926829268295"/>
    <x v="2"/>
    <x v="30"/>
    <d v="2013-06-25T11:21:28"/>
    <d v="2013-07-25T11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.4334915642458101"/>
    <n v="116.35303146309367"/>
    <x v="2"/>
    <x v="30"/>
    <d v="2014-06-13T16:08:09"/>
    <d v="2014-07-23T16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.1550800000000001"/>
    <n v="307.20212765957444"/>
    <x v="2"/>
    <x v="30"/>
    <d v="2015-04-08T20:01:16"/>
    <d v="2015-06-05T16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.3120499999999999"/>
    <n v="546.6875"/>
    <x v="2"/>
    <x v="30"/>
    <d v="2016-11-18T13:30:57"/>
    <d v="2016-12-18T13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.8816999999999999"/>
    <n v="47.474464579901152"/>
    <x v="2"/>
    <x v="30"/>
    <d v="2015-05-26T12:03:13"/>
    <d v="2015-06-25T14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.0780000000000003"/>
    <n v="101.56"/>
    <x v="2"/>
    <x v="30"/>
    <d v="2015-10-12T17:58:20"/>
    <d v="2015-11-11T18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.1457142857142857"/>
    <n v="72.909090909090907"/>
    <x v="4"/>
    <x v="14"/>
    <d v="2012-04-04T22:45:55"/>
    <d v="2012-05-15T23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.1073333333333333"/>
    <n v="43.710526315789473"/>
    <x v="4"/>
    <x v="14"/>
    <d v="2011-09-24T21:53:16"/>
    <d v="2011-11-23T22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.1333333333333333"/>
    <n v="34"/>
    <x v="4"/>
    <x v="14"/>
    <d v="2012-05-05T12:19:55"/>
    <d v="2012-06-04T12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.0833333333333333"/>
    <n v="70.652173913043484"/>
    <x v="4"/>
    <x v="14"/>
    <d v="2014-04-02T14:59:42"/>
    <d v="2014-05-04T01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.2353333333333334"/>
    <n v="89.301204819277103"/>
    <x v="4"/>
    <x v="14"/>
    <d v="2012-06-15T15:03:07"/>
    <d v="2012-07-15T15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.0069999999999999"/>
    <n v="115.08571428571429"/>
    <x v="4"/>
    <x v="14"/>
    <d v="2011-11-13T11:05:32"/>
    <d v="2011-12-13T23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.0353333333333334"/>
    <n v="62.12"/>
    <x v="4"/>
    <x v="14"/>
    <d v="2011-08-08T23:54:18"/>
    <d v="2011-09-07T23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.1551066666666667"/>
    <n v="46.204266666666669"/>
    <x v="4"/>
    <x v="14"/>
    <d v="2010-08-05T12:09:12"/>
    <d v="2010-09-10T22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.2040040000000001"/>
    <n v="48.54854838709678"/>
    <x v="4"/>
    <x v="14"/>
    <d v="2013-06-27T20:49:54"/>
    <d v="2013-08-01T20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.1504037499999999"/>
    <n v="57.520187499999999"/>
    <x v="4"/>
    <x v="14"/>
    <d v="2013-01-25T04:09:15"/>
    <d v="2013-02-24T04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.2046777777777777"/>
    <n v="88.147154471544724"/>
    <x v="4"/>
    <x v="14"/>
    <d v="2011-01-12T02:44:38"/>
    <d v="2011-03-01T15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.0128333333333333"/>
    <n v="110.49090909090908"/>
    <x v="4"/>
    <x v="14"/>
    <d v="2011-08-08T11:58:52"/>
    <d v="2011-10-07T11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.0246666666666666"/>
    <n v="66.826086956521735"/>
    <x v="4"/>
    <x v="14"/>
    <d v="2012-10-23T15:30:32"/>
    <d v="2012-12-22T16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.2054285714285715"/>
    <n v="58.597222222222221"/>
    <x v="4"/>
    <x v="14"/>
    <d v="2012-01-30T19:28:50"/>
    <d v="2012-03-04T22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"/>
    <n v="113.63636363636364"/>
    <x v="4"/>
    <x v="14"/>
    <d v="2011-08-03T12:36:13"/>
    <d v="2011-10-02T12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.0166666666666666"/>
    <n v="43.571428571428569"/>
    <x v="4"/>
    <x v="14"/>
    <d v="2012-10-10T13:12:15"/>
    <d v="2012-10-25T22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"/>
    <n v="78.94736842105263"/>
    <x v="4"/>
    <x v="14"/>
    <d v="2011-10-02T09:02:15"/>
    <d v="2011-12-01T10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.0033333333333334"/>
    <n v="188.125"/>
    <x v="4"/>
    <x v="14"/>
    <d v="2012-02-06T21:43:55"/>
    <d v="2012-03-07T21:43:55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n v="1.3236666666666668"/>
    <n v="63.031746031746032"/>
    <x v="4"/>
    <x v="14"/>
    <d v="2015-06-18T12:54:44"/>
    <d v="2015-07-01T22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.3666666666666667"/>
    <n v="30.37037037037037"/>
    <x v="4"/>
    <x v="14"/>
    <d v="2012-06-14T15:02:21"/>
    <d v="2012-06-29T22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.1325000000000001"/>
    <n v="51.477272727272727"/>
    <x v="4"/>
    <x v="14"/>
    <d v="2011-12-14T22:35:14"/>
    <d v="2012-02-12T22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.36"/>
    <n v="35.789473684210527"/>
    <x v="4"/>
    <x v="14"/>
    <d v="2011-04-05T15:50:48"/>
    <d v="2011-05-05T15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.4612318374694613"/>
    <n v="98.817391304347822"/>
    <x v="4"/>
    <x v="14"/>
    <d v="2012-10-10T13:07:07"/>
    <d v="2012-11-09T14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.2949999999999999"/>
    <n v="28"/>
    <x v="4"/>
    <x v="14"/>
    <d v="2013-04-29T20:47:14"/>
    <d v="2013-05-30T19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.54"/>
    <n v="51.313131313131315"/>
    <x v="4"/>
    <x v="14"/>
    <d v="2014-11-08T13:55:53"/>
    <d v="2014-11-20T23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.0704545454545455"/>
    <n v="53.522727272727273"/>
    <x v="4"/>
    <x v="14"/>
    <d v="2012-12-27T00:09:34"/>
    <d v="2013-01-26T00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.0773299999999999"/>
    <n v="37.149310344827583"/>
    <x v="4"/>
    <x v="14"/>
    <d v="2014-10-22T12:03:13"/>
    <d v="2014-11-12T13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.0731250000000001"/>
    <n v="89.895287958115176"/>
    <x v="4"/>
    <x v="14"/>
    <d v="2012-08-13T23:13:00"/>
    <d v="2012-09-09T22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.06525"/>
    <n v="106.52500000000001"/>
    <x v="4"/>
    <x v="14"/>
    <d v="2015-06-05T12:00:17"/>
    <d v="2015-07-05T12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.0035000000000001"/>
    <n v="52.815789473684212"/>
    <x v="4"/>
    <x v="14"/>
    <d v="2014-04-30T11:06:09"/>
    <d v="2014-05-27T23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.0649999999999999"/>
    <n v="54.615384615384613"/>
    <x v="4"/>
    <x v="14"/>
    <d v="2011-06-08T23:43:45"/>
    <d v="2011-08-14T20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"/>
    <n v="27.272727272727273"/>
    <x v="4"/>
    <x v="14"/>
    <d v="2013-04-01T17:16:33"/>
    <d v="2013-04-15T17:16:33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.0485714285714285"/>
    <n v="68.598130841121488"/>
    <x v="4"/>
    <x v="14"/>
    <d v="2014-08-19T15:46:16"/>
    <d v="2014-09-23T15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.0469999999999999"/>
    <n v="35.612244897959187"/>
    <x v="4"/>
    <x v="14"/>
    <d v="2010-10-07T14:34:30"/>
    <d v="2010-12-08T23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.2566666666666668"/>
    <n v="94.027777777777771"/>
    <x v="4"/>
    <x v="14"/>
    <d v="2011-01-20T20:56:41"/>
    <d v="2011-02-19T20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.0090416666666666"/>
    <n v="526.45652173913038"/>
    <x v="4"/>
    <x v="14"/>
    <d v="2012-08-15T13:40:03"/>
    <d v="2012-10-02T13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.4775"/>
    <n v="50.657142857142858"/>
    <x v="4"/>
    <x v="14"/>
    <d v="2015-10-12T20:25:49"/>
    <d v="2015-10-26T23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.3461099999999999"/>
    <n v="79.182941176470578"/>
    <x v="4"/>
    <x v="14"/>
    <d v="2011-06-24T15:08:56"/>
    <d v="2011-07-24T15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.0075000000000001"/>
    <n v="91.590909090909093"/>
    <x v="4"/>
    <x v="14"/>
    <d v="2012-07-16T22:07:25"/>
    <d v="2012-08-15T22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.00880375"/>
    <n v="116.96275362318841"/>
    <x v="4"/>
    <x v="14"/>
    <d v="2013-11-13T18:08:56"/>
    <d v="2014-01-01T18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5.6800000000000002E-3"/>
    <n v="28.4"/>
    <x v="6"/>
    <x v="17"/>
    <d v="2016-12-12T12:49:08"/>
    <d v="2017-01-11T12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3.875E-3"/>
    <n v="103.33333333333333"/>
    <x v="6"/>
    <x v="17"/>
    <d v="2016-12-08T02:12:49"/>
    <d v="2017-01-07T02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0.1"/>
    <n v="10"/>
    <x v="6"/>
    <x v="17"/>
    <d v="2010-01-20T05:11:47"/>
    <d v="2010-03-15T01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0.10454545454545454"/>
    <n v="23"/>
    <x v="6"/>
    <x v="17"/>
    <d v="2010-10-12T19:40:35"/>
    <d v="2010-11-30T00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1E-2"/>
    <n v="31.555555555555557"/>
    <x v="6"/>
    <x v="17"/>
    <d v="2015-07-05T19:33:53"/>
    <d v="2015-08-04T19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5.0000000000000001E-4"/>
    <n v="5"/>
    <x v="6"/>
    <x v="17"/>
    <d v="2014-11-08T18:21:27"/>
    <d v="2014-12-08T18:21:27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0.28842857142857142"/>
    <n v="34.220338983050844"/>
    <x v="6"/>
    <x v="17"/>
    <d v="2015-02-10T07:07:43"/>
    <d v="2015-03-12T06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1.6666666666666668E-3"/>
    <n v="25"/>
    <x v="6"/>
    <x v="17"/>
    <d v="2014-07-23T13:32:49"/>
    <d v="2014-09-21T13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0.11799999999999999"/>
    <n v="19.666666666666668"/>
    <x v="6"/>
    <x v="17"/>
    <d v="2016-02-08T19:35:00"/>
    <d v="2016-03-09T19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2.0238095238095236E-3"/>
    <n v="21.25"/>
    <x v="6"/>
    <x v="17"/>
    <d v="2014-07-11T21:04:23"/>
    <d v="2014-08-15T21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0.05"/>
    <n v="8.3333333333333339"/>
    <x v="6"/>
    <x v="17"/>
    <d v="2015-06-11T23:58:11"/>
    <d v="2015-07-11T23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7E-2"/>
    <n v="21.34333333333333"/>
    <x v="6"/>
    <x v="17"/>
    <d v="2014-01-04T06:41:32"/>
    <d v="2014-02-03T06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E-2"/>
    <n v="5.333333333333333"/>
    <x v="6"/>
    <x v="17"/>
    <d v="2011-03-16T21:19:59"/>
    <d v="2011-04-24T01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3E-2"/>
    <n v="34.666666666666664"/>
    <x v="6"/>
    <x v="17"/>
    <d v="2013-03-28T16:16:31"/>
    <d v="2013-04-27T16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00000000000004E-2"/>
    <n v="21.727272727272727"/>
    <x v="6"/>
    <x v="17"/>
    <d v="2012-09-04T18:07:13"/>
    <d v="2012-10-04T18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8E-4"/>
    <n v="11.922499999999999"/>
    <x v="6"/>
    <x v="17"/>
    <d v="2013-09-19T07:13:06"/>
    <d v="2013-10-19T07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0.28405999999999998"/>
    <n v="26.59737827715356"/>
    <x v="6"/>
    <x v="17"/>
    <d v="2014-11-05T13:30:29"/>
    <d v="2014-12-05T13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0.128"/>
    <n v="10.666666666666666"/>
    <x v="6"/>
    <x v="17"/>
    <d v="2013-10-09T19:18:59"/>
    <d v="2013-11-08T20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199999999999998E-2"/>
    <n v="29.035714285714285"/>
    <x v="6"/>
    <x v="17"/>
    <d v="2016-10-04T13:00:08"/>
    <d v="2016-11-03T13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1.1199999999999999E-3"/>
    <n v="50.909090909090907"/>
    <x v="6"/>
    <x v="17"/>
    <d v="2012-12-12T15:00:24"/>
    <d v="2013-01-11T15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  <d v="2014-10-15T00:39:19"/>
    <d v="2014-11-14T01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41E-2"/>
    <n v="50.083333333333336"/>
    <x v="6"/>
    <x v="17"/>
    <d v="2015-12-02T11:50:10"/>
    <d v="2015-12-30T11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0.1125"/>
    <n v="45"/>
    <x v="6"/>
    <x v="17"/>
    <d v="2010-06-03T16:16:52"/>
    <d v="2010-07-21T14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5E-2"/>
    <n v="25.291666666666668"/>
    <x v="6"/>
    <x v="17"/>
    <d v="2013-08-13T08:07:20"/>
    <d v="2013-09-14T08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0.30433333333333334"/>
    <n v="51.292134831460672"/>
    <x v="6"/>
    <x v="17"/>
    <d v="2013-10-28T00:41:54"/>
    <d v="2013-11-27T01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2.0000000000000001E-4"/>
    <n v="1"/>
    <x v="6"/>
    <x v="17"/>
    <d v="2016-01-28T11:18:30"/>
    <d v="2016-02-11T11:18:30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n v="6.9641025641025639E-3"/>
    <n v="49.381818181818183"/>
    <x v="6"/>
    <x v="17"/>
    <d v="2014-10-15T02:05:48"/>
    <d v="2014-11-16T03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0.02"/>
    <n v="1"/>
    <x v="6"/>
    <x v="17"/>
    <d v="2015-03-03T12:36:22"/>
    <d v="2015-04-02T11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  <d v="2010-06-25T19:35:56"/>
    <d v="2010-07-30T19:00:00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n v="8.0999999999999996E-3"/>
    <n v="101.25"/>
    <x v="6"/>
    <x v="17"/>
    <d v="2016-06-13T01:49:59"/>
    <d v="2016-07-13T01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2.6222222222222224E-3"/>
    <n v="19.666666666666668"/>
    <x v="6"/>
    <x v="17"/>
    <d v="2016-05-30T15:20:14"/>
    <d v="2016-06-29T15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1.6666666666666668E-3"/>
    <n v="12.5"/>
    <x v="6"/>
    <x v="17"/>
    <d v="2014-02-13T14:58:29"/>
    <d v="2014-03-15T13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57E-5"/>
    <n v="8.5"/>
    <x v="6"/>
    <x v="17"/>
    <d v="2014-12-01T16:51:58"/>
    <d v="2015-01-10T02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8.0000000000000002E-3"/>
    <n v="1"/>
    <x v="6"/>
    <x v="17"/>
    <d v="2014-01-08T10:10:27"/>
    <d v="2014-01-28T10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3E-2"/>
    <n v="23"/>
    <x v="6"/>
    <x v="17"/>
    <d v="2016-03-01T12:56:25"/>
    <d v="2016-03-31T11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4E-2"/>
    <n v="17.987951807228917"/>
    <x v="6"/>
    <x v="17"/>
    <d v="2013-08-02T15:30:06"/>
    <d v="2013-09-16T15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0.28192"/>
    <n v="370.94736842105266"/>
    <x v="6"/>
    <x v="17"/>
    <d v="2016-11-20T18:33:03"/>
    <d v="2016-12-23T02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68E-2"/>
    <n v="63.569485530546629"/>
    <x v="6"/>
    <x v="17"/>
    <d v="2012-12-21T15:29:34"/>
    <d v="2013-02-04T15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7.2222222222222219E-3"/>
    <n v="13"/>
    <x v="6"/>
    <x v="17"/>
    <d v="2011-06-16T12:32:54"/>
    <d v="2011-07-16T12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8.5000000000000006E-3"/>
    <n v="5.3125"/>
    <x v="6"/>
    <x v="17"/>
    <d v="2012-04-19T12:05:05"/>
    <d v="2012-05-19T12:05:05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.1575"/>
    <n v="35.615384615384613"/>
    <x v="4"/>
    <x v="11"/>
    <d v="2015-08-24T15:27:39"/>
    <d v="2015-09-23T15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.1226666666666667"/>
    <n v="87.103448275862064"/>
    <x v="4"/>
    <x v="11"/>
    <d v="2014-06-23T13:23:11"/>
    <d v="2014-07-24T13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.3220000000000001"/>
    <n v="75.11363636363636"/>
    <x v="4"/>
    <x v="11"/>
    <d v="2015-04-17T16:35:20"/>
    <d v="2015-06-07T22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.0263636363636364"/>
    <n v="68.01204819277109"/>
    <x v="4"/>
    <x v="11"/>
    <d v="2016-05-25T12:13:34"/>
    <d v="2016-06-24T22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.3864000000000001"/>
    <n v="29.623931623931625"/>
    <x v="4"/>
    <x v="11"/>
    <d v="2016-03-09T11:00:35"/>
    <d v="2016-04-08T10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.466"/>
    <n v="91.625"/>
    <x v="4"/>
    <x v="11"/>
    <d v="2014-10-21T15:06:58"/>
    <d v="2014-12-05T16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.2"/>
    <n v="22.5"/>
    <x v="4"/>
    <x v="11"/>
    <d v="2012-08-31T20:35:37"/>
    <d v="2012-09-14T20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.215816111111111"/>
    <n v="64.366735294117646"/>
    <x v="4"/>
    <x v="11"/>
    <d v="2017-01-10T09:24:21"/>
    <d v="2017-02-10T00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"/>
    <n v="21.857142857142858"/>
    <x v="4"/>
    <x v="11"/>
    <d v="2017-02-27T11:49:11"/>
    <d v="2017-03-02T11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.8085714285714285"/>
    <n v="33.315789473684212"/>
    <x v="4"/>
    <x v="11"/>
    <d v="2015-07-13T13:00:22"/>
    <d v="2015-08-22T13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.0607500000000001"/>
    <n v="90.276595744680847"/>
    <x v="4"/>
    <x v="11"/>
    <d v="2015-05-17T17:58:15"/>
    <d v="2015-06-22T00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"/>
    <n v="76.92307692307692"/>
    <x v="4"/>
    <x v="11"/>
    <d v="2015-03-19T08:55:20"/>
    <d v="2015-04-18T08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.2692857142857144"/>
    <n v="59.233333333333334"/>
    <x v="4"/>
    <x v="11"/>
    <d v="2013-08-09T11:37:23"/>
    <d v="2013-09-09T22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.0297499999999999"/>
    <n v="65.38095238095238"/>
    <x v="4"/>
    <x v="11"/>
    <d v="2016-04-05T08:01:47"/>
    <d v="2016-05-05T08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.5"/>
    <n v="67.307692307692307"/>
    <x v="4"/>
    <x v="11"/>
    <d v="2016-07-13T19:13:06"/>
    <d v="2016-07-20T19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.2602"/>
    <n v="88.74647887323944"/>
    <x v="4"/>
    <x v="11"/>
    <d v="2015-04-02T10:11:49"/>
    <d v="2015-05-02T10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.0012000000000001"/>
    <n v="65.868421052631575"/>
    <x v="4"/>
    <x v="11"/>
    <d v="2016-05-12T01:01:07"/>
    <d v="2016-06-06T01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.3864000000000001"/>
    <n v="40.349243306169967"/>
    <x v="4"/>
    <x v="11"/>
    <d v="2016-12-19T10:16:37"/>
    <d v="2017-01-18T10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.6140000000000001"/>
    <n v="76.857142857142861"/>
    <x v="4"/>
    <x v="11"/>
    <d v="2015-03-11T23:06:32"/>
    <d v="2015-04-10T23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.071842"/>
    <n v="68.707820512820518"/>
    <x v="4"/>
    <x v="11"/>
    <d v="2015-10-02T11:04:28"/>
    <d v="2015-11-13T12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.5309999999999999"/>
    <n v="57.773584905660378"/>
    <x v="6"/>
    <x v="32"/>
    <d v="2017-02-06T19:07:33"/>
    <d v="2017-02-20T19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.2416666666666663"/>
    <n v="44.171348314606739"/>
    <x v="6"/>
    <x v="32"/>
    <d v="2014-08-28T16:37:05"/>
    <d v="2014-10-02T16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.8927777777777779"/>
    <n v="31.566308243727597"/>
    <x v="6"/>
    <x v="32"/>
    <d v="2017-01-10T03:46:17"/>
    <d v="2017-02-09T00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.8473999999999999"/>
    <n v="107.04511278195488"/>
    <x v="6"/>
    <x v="32"/>
    <d v="2016-01-11T11:34:01"/>
    <d v="2016-01-25T11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.569700000000001"/>
    <n v="149.03451043338683"/>
    <x v="6"/>
    <x v="32"/>
    <d v="2013-02-14T03:23:59"/>
    <d v="2013-03-26T03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.0967499999999999"/>
    <n v="55.956632653061227"/>
    <x v="6"/>
    <x v="32"/>
    <d v="2016-08-01T09:45:43"/>
    <d v="2016-09-06T21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.146425000000001"/>
    <n v="56.970381807973048"/>
    <x v="6"/>
    <x v="32"/>
    <d v="2015-03-05T00:01:06"/>
    <d v="2015-04-02T22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.1217692027666546"/>
    <n v="44.056420233463037"/>
    <x v="6"/>
    <x v="32"/>
    <d v="2016-09-20T09:04:01"/>
    <d v="2016-10-25T12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.0324999999999998"/>
    <n v="68.625"/>
    <x v="6"/>
    <x v="32"/>
    <d v="2016-04-07T13:55:00"/>
    <d v="2016-04-21T17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.8461052631578947"/>
    <n v="65.318435754189949"/>
    <x v="6"/>
    <x v="32"/>
    <d v="2016-02-17T10:00:04"/>
    <d v="2016-03-23T01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.1973333333333334"/>
    <n v="35.92"/>
    <x v="6"/>
    <x v="32"/>
    <d v="2017-02-02T15:00:27"/>
    <d v="2017-02-14T15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.812401666666668"/>
    <n v="40.070667078443485"/>
    <x v="6"/>
    <x v="32"/>
    <d v="2016-11-17T15:25:44"/>
    <d v="2016-12-15T18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.5237333333333334"/>
    <n v="75.647714604236342"/>
    <x v="6"/>
    <x v="32"/>
    <d v="2016-10-21T04:44:32"/>
    <d v="2016-11-20T23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.3737000000000004"/>
    <n v="61.203872437357631"/>
    <x v="6"/>
    <x v="32"/>
    <d v="2016-02-25T13:11:30"/>
    <d v="2016-03-26T12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.2032608695652174"/>
    <n v="48.130434782608695"/>
    <x v="6"/>
    <x v="32"/>
    <d v="2015-07-12T13:31:40"/>
    <d v="2015-08-11T13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.1383571428571428"/>
    <n v="68.106837606837601"/>
    <x v="6"/>
    <x v="32"/>
    <d v="2016-11-01T06:41:42"/>
    <d v="2016-12-02T02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.5103109999999997"/>
    <n v="65.891300230946882"/>
    <x v="6"/>
    <x v="32"/>
    <d v="2015-01-29T09:00:59"/>
    <d v="2015-02-28T09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.3289249999999999"/>
    <n v="81.654377880184327"/>
    <x v="6"/>
    <x v="32"/>
    <d v="2015-10-15T07:20:00"/>
    <d v="2015-11-14T08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.4697777777777778"/>
    <n v="52.701195219123505"/>
    <x v="6"/>
    <x v="32"/>
    <d v="2015-09-15T04:59:58"/>
    <d v="2015-10-15T04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.4215"/>
    <n v="41.228136882129277"/>
    <x v="6"/>
    <x v="32"/>
    <d v="2015-06-08T10:01:08"/>
    <d v="2015-07-05T22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.8271818181818182"/>
    <n v="15.035357142857142"/>
    <x v="4"/>
    <x v="15"/>
    <d v="2013-01-02T15:19:25"/>
    <d v="2013-01-16T15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.0418124999999998"/>
    <n v="39.066920943134534"/>
    <x v="4"/>
    <x v="15"/>
    <d v="2012-10-02T15:22:48"/>
    <d v="2012-11-01T15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.0954999999999999"/>
    <n v="43.82"/>
    <x v="4"/>
    <x v="15"/>
    <d v="2015-08-25T15:38:02"/>
    <d v="2015-09-24T15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.3286666666666667"/>
    <n v="27.301369863013697"/>
    <x v="4"/>
    <x v="15"/>
    <d v="2013-02-07T02:28:39"/>
    <d v="2013-03-09T02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.52"/>
    <n v="42.222222222222221"/>
    <x v="4"/>
    <x v="15"/>
    <d v="2012-05-02T14:43:09"/>
    <d v="2012-06-01T14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.0272727272727273"/>
    <n v="33.235294117647058"/>
    <x v="4"/>
    <x v="15"/>
    <d v="2012-03-29T01:10:24"/>
    <d v="2012-04-16T01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"/>
    <n v="285.71428571428572"/>
    <x v="4"/>
    <x v="15"/>
    <d v="2013-10-16T23:39:33"/>
    <d v="2013-11-16T00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.016"/>
    <n v="42.333333333333336"/>
    <x v="4"/>
    <x v="15"/>
    <d v="2012-02-07T16:10:26"/>
    <d v="2012-04-06T23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.508"/>
    <n v="50.266666666666666"/>
    <x v="4"/>
    <x v="15"/>
    <d v="2014-04-03T06:30:44"/>
    <d v="2014-04-14T18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.11425"/>
    <n v="61.902777777777779"/>
    <x v="4"/>
    <x v="15"/>
    <d v="2012-02-16T20:35:10"/>
    <d v="2012-04-14T12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.956"/>
    <n v="40.75"/>
    <x v="4"/>
    <x v="15"/>
    <d v="2014-03-18T13:50:25"/>
    <d v="2014-04-10T01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.1438333333333333"/>
    <n v="55.796747967479675"/>
    <x v="4"/>
    <x v="15"/>
    <d v="2013-10-01T12:56:17"/>
    <d v="2013-11-03T20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"/>
    <n v="10"/>
    <x v="4"/>
    <x v="15"/>
    <d v="2015-04-15T14:49:39"/>
    <d v="2015-05-15T14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.9250166666666666"/>
    <n v="73.125416666666666"/>
    <x v="4"/>
    <x v="15"/>
    <d v="2014-01-07T14:00:48"/>
    <d v="2014-02-06T14:00:48"/>
  </r>
  <r>
    <n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n v="1.5636363636363637"/>
    <n v="26.060606060606062"/>
    <x v="4"/>
    <x v="15"/>
    <d v="2012-02-19T12:12:52"/>
    <d v="2012-03-13T01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.0566666666666666"/>
    <n v="22.642857142857142"/>
    <x v="4"/>
    <x v="15"/>
    <d v="2015-07-09T13:02:25"/>
    <d v="2015-07-23T13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.0119047619047619"/>
    <n v="47.222222222222221"/>
    <x v="4"/>
    <x v="15"/>
    <d v="2015-10-22T13:38:33"/>
    <d v="2015-11-02T03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.2283299999999999"/>
    <n v="32.324473684210524"/>
    <x v="4"/>
    <x v="15"/>
    <d v="2012-08-06T14:29:43"/>
    <d v="2012-08-28T19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.0149999999999999"/>
    <n v="53.421052631578945"/>
    <x v="4"/>
    <x v="15"/>
    <d v="2015-07-20T12:15:12"/>
    <d v="2015-08-19T12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.0114285714285713"/>
    <n v="51.304347826086953"/>
    <x v="4"/>
    <x v="15"/>
    <d v="2013-06-26T20:27:16"/>
    <d v="2013-07-26T20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.0811999999999999"/>
    <n v="37.197247706422019"/>
    <x v="6"/>
    <x v="32"/>
    <d v="2016-03-23T11:00:09"/>
    <d v="2016-04-22T19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.6259999999999999"/>
    <n v="27.1"/>
    <x v="6"/>
    <x v="32"/>
    <d v="2011-12-29T13:54:07"/>
    <d v="2012-01-28T13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.0580000000000001"/>
    <n v="206.31"/>
    <x v="6"/>
    <x v="32"/>
    <d v="2015-05-28T10:22:48"/>
    <d v="2015-06-27T10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.4315000000000002"/>
    <n v="82.145270270270274"/>
    <x v="6"/>
    <x v="32"/>
    <d v="2016-10-01T11:01:15"/>
    <d v="2016-10-29T14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.4483338095238096"/>
    <n v="164.79651993355483"/>
    <x v="6"/>
    <x v="32"/>
    <d v="2014-08-22T14:00:15"/>
    <d v="2014-09-21T14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.0846283333333333"/>
    <n v="60.820280373831778"/>
    <x v="6"/>
    <x v="32"/>
    <d v="2016-01-12T14:10:22"/>
    <d v="2016-02-11T23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.5737692307692308"/>
    <n v="67.970099667774093"/>
    <x v="6"/>
    <x v="32"/>
    <d v="2013-10-14T14:22:35"/>
    <d v="2013-11-13T15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.744899999999999"/>
    <n v="81.561805555555551"/>
    <x v="6"/>
    <x v="32"/>
    <d v="2015-07-17T01:40:36"/>
    <d v="2015-08-16T01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.7104755366949576"/>
    <n v="25.42547309833024"/>
    <x v="6"/>
    <x v="32"/>
    <d v="2013-07-29T10:56:31"/>
    <d v="2013-09-02T23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.2595294117647058"/>
    <n v="21.497991967871485"/>
    <x v="6"/>
    <x v="32"/>
    <d v="2014-03-26T16:08:47"/>
    <d v="2014-04-25T16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.121296000000001"/>
    <n v="27.226630727762803"/>
    <x v="6"/>
    <x v="32"/>
    <d v="2013-05-29T16:51:41"/>
    <d v="2013-06-25T00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.9580000000000002"/>
    <n v="25.091093117408906"/>
    <x v="6"/>
    <x v="32"/>
    <d v="2014-06-16T14:03:28"/>
    <d v="2014-07-18T22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.3203999999999998"/>
    <n v="21.230179028132991"/>
    <x v="6"/>
    <x v="32"/>
    <d v="2015-11-23T04:05:39"/>
    <d v="2015-12-13T19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.65"/>
    <n v="41.607142857142854"/>
    <x v="6"/>
    <x v="32"/>
    <d v="2016-12-06T14:47:27"/>
    <d v="2017-01-05T14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.5331538461538461"/>
    <n v="135.58503401360545"/>
    <x v="6"/>
    <x v="32"/>
    <d v="2015-02-26T19:31:51"/>
    <d v="2015-03-28T18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.3710714285714287"/>
    <n v="22.116176470588236"/>
    <x v="6"/>
    <x v="32"/>
    <d v="2016-01-02T09:48:43"/>
    <d v="2016-02-01T09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.5292777777777777"/>
    <n v="64.625635808748726"/>
    <x v="6"/>
    <x v="32"/>
    <d v="2014-10-02T19:04:43"/>
    <d v="2014-11-12T02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.3740000000000001"/>
    <n v="69.569620253164558"/>
    <x v="6"/>
    <x v="32"/>
    <d v="2017-02-08T09:55:16"/>
    <d v="2017-03-10T09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.2802667999999999"/>
    <n v="75.133028169014082"/>
    <x v="6"/>
    <x v="32"/>
    <d v="2013-10-25T18:00:14"/>
    <d v="2013-11-30T23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.7067999999999999"/>
    <n v="140.97916666666666"/>
    <x v="6"/>
    <x v="32"/>
    <d v="2016-03-23T14:49:04"/>
    <d v="2016-04-22T14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.0640000000000001"/>
    <n v="49.472392638036808"/>
    <x v="6"/>
    <x v="32"/>
    <d v="2017-01-31T14:51:40"/>
    <d v="2017-03-02T14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.600976000000001"/>
    <n v="53.865251485148519"/>
    <x v="6"/>
    <x v="32"/>
    <d v="2013-10-22T08:48:53"/>
    <d v="2013-11-26T22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.5"/>
    <n v="4.5712530712530715"/>
    <x v="6"/>
    <x v="32"/>
    <d v="2017-03-06T13:01:30"/>
    <d v="2017-03-12T22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.7702"/>
    <n v="65.00344827586207"/>
    <x v="6"/>
    <x v="32"/>
    <d v="2016-10-04T14:39:06"/>
    <d v="2016-10-16T15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.47025"/>
    <n v="53.475252525252522"/>
    <x v="6"/>
    <x v="32"/>
    <d v="2014-01-21T12:00:17"/>
    <d v="2014-02-21T13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.0012000000000001"/>
    <n v="43.912280701754383"/>
    <x v="6"/>
    <x v="32"/>
    <d v="2015-08-05T14:00:10"/>
    <d v="2015-09-04T14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.0445405405405406"/>
    <n v="50.852631578947367"/>
    <x v="6"/>
    <x v="32"/>
    <d v="2015-07-15T10:59:25"/>
    <d v="2015-07-29T10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.0721428571428571"/>
    <n v="58.6328125"/>
    <x v="6"/>
    <x v="32"/>
    <d v="2016-11-14T16:01:18"/>
    <d v="2016-12-14T16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.6877142857142857"/>
    <n v="32.81666666666667"/>
    <x v="6"/>
    <x v="32"/>
    <d v="2013-03-03T11:52:45"/>
    <d v="2013-04-02T10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.7511200000000002"/>
    <n v="426.93169877408059"/>
    <x v="6"/>
    <x v="32"/>
    <d v="2016-11-02T19:07:53"/>
    <d v="2016-12-02T20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.3444929411764706"/>
    <n v="23.808729166666669"/>
    <x v="6"/>
    <x v="32"/>
    <d v="2014-07-26T03:17:57"/>
    <d v="2014-08-16T03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.722777777777778"/>
    <n v="98.413654618473899"/>
    <x v="6"/>
    <x v="32"/>
    <d v="2016-07-22T02:52:18"/>
    <d v="2016-08-06T02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.1268750000000001"/>
    <n v="107.32142857142857"/>
    <x v="6"/>
    <x v="32"/>
    <d v="2015-10-19T10:09:07"/>
    <d v="2015-11-18T11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.5979999999999999"/>
    <n v="11.67005076142132"/>
    <x v="6"/>
    <x v="32"/>
    <d v="2017-01-17T10:32:48"/>
    <d v="2017-01-24T10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.8665822784810127"/>
    <n v="41.782287822878232"/>
    <x v="6"/>
    <x v="32"/>
    <d v="2016-04-07T17:50:51"/>
    <d v="2016-05-07T17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.2270833333333333"/>
    <n v="21.38"/>
    <x v="6"/>
    <x v="32"/>
    <d v="2016-11-08T05:50:46"/>
    <d v="2016-11-22T05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.3613999999999997"/>
    <n v="94.103550295857985"/>
    <x v="6"/>
    <x v="32"/>
    <d v="2016-05-15T17:28:49"/>
    <d v="2016-06-19T18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.4650000000000001"/>
    <n v="15.721951219512196"/>
    <x v="6"/>
    <x v="32"/>
    <d v="2015-05-12T13:01:27"/>
    <d v="2015-06-11T13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.670999999999999"/>
    <n v="90.635922330097088"/>
    <x v="6"/>
    <x v="32"/>
    <d v="2016-11-28T14:18:56"/>
    <d v="2016-12-08T14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.2692000000000001"/>
    <n v="97.297619047619051"/>
    <x v="6"/>
    <x v="32"/>
    <d v="2014-02-24T19:24:10"/>
    <d v="2014-03-26T18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.7949999999999999"/>
    <n v="37.11904761904762"/>
    <x v="6"/>
    <x v="32"/>
    <d v="2017-01-24T12:23:40"/>
    <d v="2017-02-14T12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.5415151515151515"/>
    <n v="28.104972375690608"/>
    <x v="6"/>
    <x v="32"/>
    <d v="2014-10-14T09:02:38"/>
    <d v="2014-11-17T19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.1554666666666666"/>
    <n v="144.43333333333334"/>
    <x v="6"/>
    <x v="32"/>
    <d v="2015-01-10T14:58:33"/>
    <d v="2015-01-31T14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.8003333333333333"/>
    <n v="24.274157303370785"/>
    <x v="6"/>
    <x v="32"/>
    <d v="2016-05-06T08:58:34"/>
    <d v="2016-05-22T22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.9849999999999999"/>
    <n v="35.117647058823529"/>
    <x v="6"/>
    <x v="32"/>
    <d v="2016-11-15T15:28:27"/>
    <d v="2016-11-22T15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.2026666666666666"/>
    <n v="24.762886597938145"/>
    <x v="6"/>
    <x v="32"/>
    <d v="2016-04-09T15:59:52"/>
    <d v="2016-04-26T21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.80525"/>
    <n v="188.37871287128712"/>
    <x v="6"/>
    <x v="32"/>
    <d v="2014-11-25T14:54:57"/>
    <d v="2014-12-20T20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.026"/>
    <n v="148.08247422680412"/>
    <x v="6"/>
    <x v="32"/>
    <d v="2017-02-09T20:58:35"/>
    <d v="2017-03-11T20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.016400000000001"/>
    <n v="49.934589800443462"/>
    <x v="6"/>
    <x v="32"/>
    <d v="2017-02-10T11:54:23"/>
    <d v="2017-03-07T00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.2024800000000004"/>
    <n v="107.82155688622754"/>
    <x v="6"/>
    <x v="32"/>
    <d v="2016-12-21T15:51:53"/>
    <d v="2017-01-10T16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.8309000000000002"/>
    <n v="42.63403614457831"/>
    <x v="6"/>
    <x v="32"/>
    <d v="2016-11-09T19:00:04"/>
    <d v="2016-12-09T19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.566000000000001"/>
    <n v="14.370762711864407"/>
    <x v="6"/>
    <x v="32"/>
    <d v="2015-11-07T11:47:16"/>
    <d v="2015-12-07T11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.2035999999999998"/>
    <n v="37.476190476190474"/>
    <x v="6"/>
    <x v="32"/>
    <d v="2017-02-15T08:10:42"/>
    <d v="2017-03-12T07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.196"/>
    <n v="30.202020202020201"/>
    <x v="6"/>
    <x v="32"/>
    <d v="2014-01-24T07:00:57"/>
    <d v="2014-02-23T07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.0776923076923079"/>
    <n v="33.550632911392405"/>
    <x v="6"/>
    <x v="32"/>
    <d v="2014-11-22T09:47:59"/>
    <d v="2014-12-22T09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.0581826105905425"/>
    <n v="64.74666666666667"/>
    <x v="6"/>
    <x v="32"/>
    <d v="2013-12-06T10:38:09"/>
    <d v="2014-01-05T10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.4108235294117648"/>
    <n v="57.932367149758456"/>
    <x v="6"/>
    <x v="32"/>
    <d v="2012-01-28T11:17:03"/>
    <d v="2012-02-27T11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.7069999999999999"/>
    <n v="53.078431372549019"/>
    <x v="6"/>
    <x v="32"/>
    <d v="2015-11-30T12:01:07"/>
    <d v="2016-01-03T17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.538"/>
    <n v="48.0625"/>
    <x v="6"/>
    <x v="32"/>
    <d v="2015-01-16T14:21:39"/>
    <d v="2015-02-03T23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.0357653061224488"/>
    <n v="82.396874999999994"/>
    <x v="6"/>
    <x v="32"/>
    <d v="2015-08-18T09:59:51"/>
    <d v="2015-09-17T09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.85"/>
    <n v="50.454545454545453"/>
    <x v="4"/>
    <x v="11"/>
    <d v="2011-05-24T01:51:37"/>
    <d v="2011-07-25T01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.8533333333333333"/>
    <n v="115.83333333333333"/>
    <x v="4"/>
    <x v="11"/>
    <d v="2015-11-14T23:11:26"/>
    <d v="2016-01-13T23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.0085533333333332"/>
    <n v="63.03458333333333"/>
    <x v="4"/>
    <x v="11"/>
    <d v="2012-03-09T22:00:04"/>
    <d v="2012-05-08T21:00:04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.0622116666666668"/>
    <n v="108.02152542372882"/>
    <x v="4"/>
    <x v="11"/>
    <d v="2011-02-11T14:07:25"/>
    <d v="2011-03-11T23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.2136666666666667"/>
    <n v="46.088607594936711"/>
    <x v="4"/>
    <x v="11"/>
    <d v="2012-05-29T23:27:23"/>
    <d v="2012-06-28T23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.0006666666666666"/>
    <n v="107.21428571428571"/>
    <x v="4"/>
    <x v="11"/>
    <d v="2013-08-08T18:07:34"/>
    <d v="2013-09-05T22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.1997755555555556"/>
    <n v="50.9338679245283"/>
    <x v="4"/>
    <x v="11"/>
    <d v="2014-06-02T11:01:00"/>
    <d v="2014-06-23T11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.0009999999999999"/>
    <n v="40.04"/>
    <x v="4"/>
    <x v="11"/>
    <d v="2012-06-07T14:51:29"/>
    <d v="2012-06-26T13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.0740000000000001"/>
    <n v="64.44"/>
    <x v="4"/>
    <x v="11"/>
    <d v="2013-10-24T18:57:40"/>
    <d v="2013-12-06T18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.0406666666666666"/>
    <n v="53.827586206896555"/>
    <x v="4"/>
    <x v="11"/>
    <d v="2009-09-14T01:05:30"/>
    <d v="2009-12-01T12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.728"/>
    <n v="100.46511627906976"/>
    <x v="4"/>
    <x v="11"/>
    <d v="2012-03-19T18:26:58"/>
    <d v="2012-04-22T23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.072505"/>
    <n v="46.630652173913049"/>
    <x v="4"/>
    <x v="11"/>
    <d v="2012-03-19T11:44:36"/>
    <d v="2012-04-18T11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.0823529411764705"/>
    <n v="34.074074074074076"/>
    <x v="4"/>
    <x v="11"/>
    <d v="2012-08-30T11:59:59"/>
    <d v="2012-09-24T22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.4608079999999999"/>
    <n v="65.214642857142863"/>
    <x v="4"/>
    <x v="11"/>
    <d v="2012-12-21T12:21:20"/>
    <d v="2013-01-20T12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.2524999999999999"/>
    <n v="44.205882352941174"/>
    <x v="4"/>
    <x v="11"/>
    <d v="2012-12-27T17:54:16"/>
    <d v="2013-01-26T17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.4907142857142857"/>
    <n v="71.965517241379317"/>
    <x v="4"/>
    <x v="11"/>
    <d v="2012-01-19T12:33:46"/>
    <d v="2012-02-23T12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.006"/>
    <n v="52.94736842105263"/>
    <x v="4"/>
    <x v="11"/>
    <d v="2012-02-08T20:00:49"/>
    <d v="2012-03-13T22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.0507333333333333"/>
    <n v="109.45138888888889"/>
    <x v="4"/>
    <x v="11"/>
    <d v="2014-02-24T15:10:33"/>
    <d v="2014-03-26T14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.5016666666666665"/>
    <n v="75.035714285714292"/>
    <x v="4"/>
    <x v="11"/>
    <d v="2011-01-21T19:46:49"/>
    <d v="2011-02-05T19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.0125"/>
    <n v="115.71428571428571"/>
    <x v="4"/>
    <x v="11"/>
    <d v="2012-06-14T12:26:56"/>
    <d v="2012-06-28T12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.336044"/>
    <n v="31.659810426540286"/>
    <x v="4"/>
    <x v="14"/>
    <d v="2013-05-21T22:31:36"/>
    <d v="2013-06-20T22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.7065217391304348"/>
    <n v="46.176470588235297"/>
    <x v="4"/>
    <x v="14"/>
    <d v="2013-11-27T15:50:34"/>
    <d v="2013-12-31T02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.0935829457364341"/>
    <n v="68.481650485436887"/>
    <x v="4"/>
    <x v="14"/>
    <d v="2011-11-02T21:39:56"/>
    <d v="2011-12-12T22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.0070033333333335"/>
    <n v="53.469203539823013"/>
    <x v="4"/>
    <x v="14"/>
    <d v="2010-11-20T14:34:51"/>
    <d v="2010-12-31T23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.0122777777777778"/>
    <n v="109.10778443113773"/>
    <x v="4"/>
    <x v="14"/>
    <d v="2014-07-14T11:41:12"/>
    <d v="2014-08-08T13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.0675857142857144"/>
    <n v="51.185616438356163"/>
    <x v="4"/>
    <x v="14"/>
    <d v="2012-02-08T23:02:09"/>
    <d v="2012-03-09T23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.0665777537961894"/>
    <n v="27.936800000000002"/>
    <x v="4"/>
    <x v="14"/>
    <d v="2012-04-05T14:15:33"/>
    <d v="2012-05-05T14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.0130622"/>
    <n v="82.496921824104234"/>
    <x v="4"/>
    <x v="14"/>
    <d v="2014-07-31T18:06:36"/>
    <d v="2014-08-28T20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.0667450000000001"/>
    <n v="59.817476635514019"/>
    <x v="4"/>
    <x v="14"/>
    <d v="2013-02-02T18:42:17"/>
    <d v="2013-03-09T18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.288397837837838"/>
    <n v="64.816470588235291"/>
    <x v="4"/>
    <x v="14"/>
    <d v="2013-02-19T14:03:35"/>
    <d v="2013-03-21T13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.0411111111111111"/>
    <n v="90.09615384615384"/>
    <x v="4"/>
    <x v="14"/>
    <d v="2014-04-06T19:06:29"/>
    <d v="2014-05-06T19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.0786666666666667"/>
    <n v="40.962025316455694"/>
    <x v="4"/>
    <x v="14"/>
    <d v="2014-03-18T10:11:18"/>
    <d v="2014-04-18T18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.7584040000000001"/>
    <n v="56.000127388535034"/>
    <x v="4"/>
    <x v="14"/>
    <d v="2012-04-03T18:00:26"/>
    <d v="2012-05-03T18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.5697000000000001"/>
    <n v="37.672800000000002"/>
    <x v="4"/>
    <x v="14"/>
    <d v="2012-05-08T08:14:17"/>
    <d v="2012-06-07T08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.026"/>
    <n v="40.078125"/>
    <x v="4"/>
    <x v="14"/>
    <d v="2012-04-05T12:25:43"/>
    <d v="2012-05-05T12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.0404266666666666"/>
    <n v="78.031999999999996"/>
    <x v="4"/>
    <x v="14"/>
    <d v="2009-09-23T12:24:10"/>
    <d v="2009-12-09T13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.04"/>
    <n v="18.90909090909091"/>
    <x v="4"/>
    <x v="14"/>
    <d v="2010-01-14T08:00:49"/>
    <d v="2010-02-15T00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.2105999999999999"/>
    <n v="37.134969325153371"/>
    <x v="4"/>
    <x v="14"/>
    <d v="2009-08-25T10:26:54"/>
    <d v="2009-09-25T22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.077"/>
    <n v="41.961038961038959"/>
    <x v="4"/>
    <x v="14"/>
    <d v="2013-11-14T20:58:05"/>
    <d v="2013-12-14T20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.0866"/>
    <n v="61.044943820224717"/>
    <x v="4"/>
    <x v="14"/>
    <d v="2014-02-26T14:36:40"/>
    <d v="2014-04-02T13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0.39120962394619685"/>
    <n v="64.53125"/>
    <x v="7"/>
    <x v="33"/>
    <d v="2017-03-05T01:15:01"/>
    <d v="2017-04-04T00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8E-2"/>
    <n v="21.25"/>
    <x v="7"/>
    <x v="33"/>
    <d v="2017-03-10T16:29:29"/>
    <d v="2017-04-09T15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0.48"/>
    <n v="30"/>
    <x v="7"/>
    <x v="33"/>
    <d v="2017-03-13T13:07:27"/>
    <d v="2017-03-20T13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0.20733333333333334"/>
    <n v="25.491803278688526"/>
    <x v="7"/>
    <x v="33"/>
    <d v="2017-02-24T16:14:45"/>
    <d v="2017-03-26T15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0.08"/>
    <n v="11.428571428571429"/>
    <x v="7"/>
    <x v="33"/>
    <d v="2017-02-27T19:32:11"/>
    <d v="2017-03-29T18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7.1999999999999998E-3"/>
    <n v="108"/>
    <x v="7"/>
    <x v="33"/>
    <d v="2017-03-09T19:49:08"/>
    <d v="2017-04-30T12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.2609431428571432"/>
    <n v="54.883162444113267"/>
    <x v="7"/>
    <x v="33"/>
    <d v="2014-07-22T17:00:40"/>
    <d v="2014-08-26T17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.5445000000000002"/>
    <n v="47.383612662942269"/>
    <x v="7"/>
    <x v="33"/>
    <d v="2015-05-15T13:45:37"/>
    <d v="2015-06-14T13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.0591999999999999"/>
    <n v="211.84"/>
    <x v="7"/>
    <x v="33"/>
    <d v="2014-06-17T09:59:06"/>
    <d v="2014-07-17T09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.0242285714285715"/>
    <n v="219.92638036809817"/>
    <x v="7"/>
    <x v="33"/>
    <d v="2015-11-24T16:35:43"/>
    <d v="2015-12-24T19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.4431375"/>
    <n v="40.795406360424032"/>
    <x v="7"/>
    <x v="33"/>
    <d v="2014-07-18T19:08:10"/>
    <d v="2014-08-17T19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.06308"/>
    <n v="75.502840909090907"/>
    <x v="7"/>
    <x v="33"/>
    <d v="2015-01-07T10:04:31"/>
    <d v="2015-02-06T10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.1216666666666666"/>
    <n v="13.542553191489361"/>
    <x v="7"/>
    <x v="33"/>
    <d v="2014-05-08T10:36:30"/>
    <d v="2014-05-29T12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.0195000000000001"/>
    <n v="60.865671641791046"/>
    <x v="7"/>
    <x v="33"/>
    <d v="2014-10-06T11:04:58"/>
    <d v="2014-11-05T12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.0227200000000001"/>
    <n v="115.69230769230769"/>
    <x v="7"/>
    <x v="33"/>
    <d v="2014-05-12T08:44:03"/>
    <d v="2014-06-11T08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.2073254999999996"/>
    <n v="48.104623556581984"/>
    <x v="7"/>
    <x v="33"/>
    <d v="2014-01-27T17:11:35"/>
    <d v="2014-03-08T17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.1065833333333333"/>
    <n v="74.184357541899445"/>
    <x v="7"/>
    <x v="33"/>
    <d v="2014-05-27T10:22:23"/>
    <d v="2014-06-26T10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.0114333333333334"/>
    <n v="123.34552845528455"/>
    <x v="7"/>
    <x v="33"/>
    <d v="2014-05-30T16:31:24"/>
    <d v="2014-06-29T16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.9420799999999998"/>
    <n v="66.623188405797094"/>
    <x v="7"/>
    <x v="33"/>
    <d v="2016-11-18T14:11:49"/>
    <d v="2016-12-19T02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.0577749999999999"/>
    <n v="104.99007444168734"/>
    <x v="7"/>
    <x v="33"/>
    <d v="2016-09-30T10:25:38"/>
    <d v="2016-10-30T10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  <d v="2015-06-12T14:31:44"/>
    <d v="2015-07-12T14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  <d v="2014-09-15T11:51:10"/>
    <d v="2014-10-06T00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0.03"/>
    <n v="300"/>
    <x v="2"/>
    <x v="7"/>
    <d v="2015-11-19T14:48:25"/>
    <d v="2016-01-08T14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1E-3"/>
    <n v="1"/>
    <x v="2"/>
    <x v="7"/>
    <d v="2016-05-25T12:27:49"/>
    <d v="2016-06-24T12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  <d v="2015-02-24T19:02:36"/>
    <d v="2015-03-31T18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4999999999999997E-4"/>
    <n v="13"/>
    <x v="2"/>
    <x v="7"/>
    <d v="2016-09-02T14:10:31"/>
    <d v="2016-10-17T14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4999999999999999E-2"/>
    <n v="15"/>
    <x v="2"/>
    <x v="7"/>
    <d v="2016-07-26T09:34:36"/>
    <d v="2016-08-25T09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3.8571428571428572E-3"/>
    <n v="54"/>
    <x v="2"/>
    <x v="7"/>
    <d v="2015-12-22T17:22:18"/>
    <d v="2016-02-20T17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  <d v="2015-07-13T13:37:08"/>
    <d v="2015-08-11T13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  <d v="2016-12-04T15:12:50"/>
    <d v="2017-01-03T15:12:50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5.7142857142857143E-3"/>
    <n v="15.428571428571429"/>
    <x v="2"/>
    <x v="7"/>
    <d v="2015-03-30T21:25:39"/>
    <d v="2015-04-29T21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  <d v="2015-04-07T10:12:32"/>
    <d v="2015-06-06T10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  <d v="2015-04-09T11:13:42"/>
    <d v="2015-04-21T11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9E-4"/>
    <n v="25"/>
    <x v="2"/>
    <x v="7"/>
    <d v="2014-11-11T12:21:00"/>
    <d v="2015-01-10T12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6.875E-3"/>
    <n v="27.5"/>
    <x v="2"/>
    <x v="7"/>
    <d v="2015-04-02T17:02:16"/>
    <d v="2015-05-02T17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  <d v="2015-05-06T13:48:24"/>
    <d v="2015-06-05T13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  <d v="2015-09-17T09:52:58"/>
    <d v="2015-10-17T09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  <d v="2014-12-05T17:20:36"/>
    <d v="2015-01-30T19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0.14680000000000001"/>
    <n v="367"/>
    <x v="2"/>
    <x v="7"/>
    <d v="2015-06-04T10:35:24"/>
    <d v="2015-08-03T10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4.0000000000000002E-4"/>
    <n v="2"/>
    <x v="2"/>
    <x v="7"/>
    <d v="2016-01-08T11:58:00"/>
    <d v="2016-02-07T11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  <d v="2016-04-06T15:36:48"/>
    <d v="2016-04-30T17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0.2857142857142857"/>
    <n v="60"/>
    <x v="2"/>
    <x v="7"/>
    <d v="2014-11-11T11:31:10"/>
    <d v="2014-12-11T11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  <d v="2015-11-13T19:16:40"/>
    <d v="2015-12-28T19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  <d v="2015-09-01T17:25:56"/>
    <d v="2015-10-26T17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  <d v="2015-12-08T12:40:25"/>
    <d v="2016-01-17T18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0.1052"/>
    <n v="97.407407407407405"/>
    <x v="2"/>
    <x v="7"/>
    <d v="2015-09-21T07:45:33"/>
    <d v="2015-10-21T07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E-2"/>
    <n v="47.857142857142854"/>
    <x v="2"/>
    <x v="7"/>
    <d v="2016-02-25T18:16:56"/>
    <d v="2016-04-25T17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2.5000000000000001E-3"/>
    <n v="50"/>
    <x v="2"/>
    <x v="7"/>
    <d v="2015-02-28T12:19:25"/>
    <d v="2015-04-14T11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  <d v="2016-01-11T14:30:11"/>
    <d v="2016-02-10T14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3.2799999999999999E-3"/>
    <n v="20.5"/>
    <x v="2"/>
    <x v="7"/>
    <d v="2014-11-17T23:32:21"/>
    <d v="2014-12-17T23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  <d v="2015-05-26T13:39:56"/>
    <d v="2015-06-25T13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3E-2"/>
    <n v="30"/>
    <x v="2"/>
    <x v="7"/>
    <d v="2015-03-24T20:39:31"/>
    <d v="2015-04-23T20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8E-5"/>
    <n v="50"/>
    <x v="2"/>
    <x v="7"/>
    <d v="2015-07-30T10:53:44"/>
    <d v="2015-08-29T10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5E-4"/>
    <n v="10"/>
    <x v="2"/>
    <x v="7"/>
    <d v="2015-01-13T15:14:20"/>
    <d v="2015-02-12T15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  <d v="2016-08-10T15:03:57"/>
    <d v="2016-09-09T15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0.10877666666666666"/>
    <n v="81.582499999999996"/>
    <x v="2"/>
    <x v="7"/>
    <d v="2015-11-10T17:12:46"/>
    <d v="2015-12-10T17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  <d v="2016-10-26T15:53:03"/>
    <d v="2016-11-25T16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  <d v="2015-07-27T19:18:50"/>
    <d v="2015-08-25T19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  <d v="2015-08-20T19:23:36"/>
    <d v="2015-10-04T19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3.6666666666666666E-3"/>
    <n v="18.333333333333332"/>
    <x v="2"/>
    <x v="7"/>
    <d v="2015-09-01T14:02:22"/>
    <d v="2015-10-01T14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E-2"/>
    <n v="224.42857142857142"/>
    <x v="2"/>
    <x v="7"/>
    <d v="2015-03-11T17:27:28"/>
    <d v="2015-04-10T17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000000000000001E-2"/>
    <n v="37.5"/>
    <x v="2"/>
    <x v="7"/>
    <d v="2015-07-09T23:30:03"/>
    <d v="2015-08-03T23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7E-2"/>
    <n v="145"/>
    <x v="2"/>
    <x v="7"/>
    <d v="2015-01-22T20:21:47"/>
    <d v="2015-02-21T20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8.0000000000000002E-3"/>
    <n v="1"/>
    <x v="2"/>
    <x v="7"/>
    <d v="2014-10-14T20:37:23"/>
    <d v="2014-11-13T21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4E-2"/>
    <n v="112.57142857142857"/>
    <x v="2"/>
    <x v="7"/>
    <d v="2015-07-06T11:50:32"/>
    <d v="2015-08-05T11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  <d v="2014-11-11T15:07:04"/>
    <d v="2015-01-10T15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6.8399999999999997E-3"/>
    <n v="342"/>
    <x v="2"/>
    <x v="7"/>
    <d v="2016-06-07T10:02:20"/>
    <d v="2016-07-22T10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3E-2"/>
    <n v="57.875"/>
    <x v="2"/>
    <x v="7"/>
    <d v="2014-12-16T15:29:19"/>
    <d v="2015-01-15T14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1.8749999999999999E-3"/>
    <n v="30"/>
    <x v="2"/>
    <x v="7"/>
    <d v="2015-06-24T10:40:52"/>
    <d v="2015-07-25T16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  <d v="2014-11-25T01:17:44"/>
    <d v="2015-01-04T01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1.25E-3"/>
    <n v="25"/>
    <x v="2"/>
    <x v="7"/>
    <d v="2015-03-01T14:04:04"/>
    <d v="2015-03-31T13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  <d v="2015-09-28T21:53:43"/>
    <d v="2015-10-28T21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5.0000000000000001E-4"/>
    <n v="50"/>
    <x v="2"/>
    <x v="7"/>
    <d v="2015-07-09T10:33:37"/>
    <d v="2015-08-08T10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5.9999999999999995E-4"/>
    <n v="1.5"/>
    <x v="2"/>
    <x v="7"/>
    <d v="2015-01-27T03:41:33"/>
    <d v="2015-02-26T03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  <d v="2016-12-12T21:54:47"/>
    <d v="2017-01-10T03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2E-3"/>
    <n v="10"/>
    <x v="2"/>
    <x v="7"/>
    <d v="2015-09-15T15:22:38"/>
    <d v="2015-10-15T15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  <d v="2014-12-03T16:14:16"/>
    <d v="2015-01-02T16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  <d v="2015-06-02T16:59:44"/>
    <d v="2015-07-02T16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  <d v="2014-11-13T15:28:26"/>
    <d v="2014-12-18T15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  <d v="2016-03-15T01:26:04"/>
    <d v="2016-04-14T01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7.1785714285714283E-3"/>
    <n v="22.333333333333332"/>
    <x v="7"/>
    <x v="19"/>
    <d v="2016-01-05T14:44:56"/>
    <d v="2016-03-05T14:44:56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4.3333333333333331E-3"/>
    <n v="52"/>
    <x v="7"/>
    <x v="19"/>
    <d v="2015-04-13T11:18:51"/>
    <d v="2015-05-13T11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0.16833333333333333"/>
    <n v="16.833333333333332"/>
    <x v="7"/>
    <x v="19"/>
    <d v="2016-01-30T16:10:58"/>
    <d v="2016-03-30T15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  <d v="2015-12-03T19:56:47"/>
    <d v="2016-01-02T19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0.22520000000000001"/>
    <n v="56.3"/>
    <x v="7"/>
    <x v="19"/>
    <d v="2016-08-13T09:02:55"/>
    <d v="2016-09-03T09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0.41384615384615386"/>
    <n v="84.0625"/>
    <x v="7"/>
    <x v="19"/>
    <d v="2014-12-09T21:39:50"/>
    <d v="2015-01-18T21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0.25259090909090909"/>
    <n v="168.39393939393941"/>
    <x v="7"/>
    <x v="19"/>
    <d v="2015-03-19T08:48:48"/>
    <d v="2015-04-11T01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2E-3"/>
    <n v="15"/>
    <x v="7"/>
    <x v="19"/>
    <d v="2014-10-06T22:22:37"/>
    <d v="2014-11-05T23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4E-2"/>
    <n v="76.666666666666671"/>
    <x v="7"/>
    <x v="19"/>
    <d v="2015-07-19T16:01:15"/>
    <d v="2015-08-18T16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  <d v="2015-08-08T04:47:55"/>
    <d v="2015-09-07T04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6.0400000000000002E-3"/>
    <n v="50.333333333333336"/>
    <x v="7"/>
    <x v="19"/>
    <d v="2015-07-26T12:34:42"/>
    <d v="2015-08-25T12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  <d v="2016-10-12T12:41:13"/>
    <d v="2016-11-26T13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8.3333333333333332E-3"/>
    <n v="8.3333333333333339"/>
    <x v="7"/>
    <x v="19"/>
    <d v="2014-04-30T21:38:02"/>
    <d v="2014-05-31T18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5E-2"/>
    <n v="35.384615384615387"/>
    <x v="7"/>
    <x v="19"/>
    <d v="2015-07-13T11:41:00"/>
    <d v="2015-08-21T22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5.5833333333333334E-3"/>
    <n v="55.833333333333336"/>
    <x v="7"/>
    <x v="19"/>
    <d v="2016-06-15T15:42:26"/>
    <d v="2016-07-15T15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4"/>
    <n v="5"/>
    <x v="7"/>
    <x v="19"/>
    <d v="2015-01-15T12:42:23"/>
    <d v="2015-03-14T10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  <d v="2014-07-11T16:13:07"/>
    <d v="2014-08-10T16:13:07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n v="2.0000000000000001E-4"/>
    <n v="1"/>
    <x v="7"/>
    <x v="19"/>
    <d v="2015-01-23T15:34:04"/>
    <d v="2015-03-24T14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  <d v="2014-12-20T12:43:09"/>
    <d v="2015-02-18T12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0.14825133372851215"/>
    <n v="69.472222222222229"/>
    <x v="7"/>
    <x v="19"/>
    <d v="2014-09-10T19:41:35"/>
    <d v="2014-11-09T20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4"/>
    <n v="1"/>
    <x v="7"/>
    <x v="19"/>
    <d v="2015-01-22T11:29:56"/>
    <d v="2015-02-21T11:29:56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2E-3"/>
    <n v="1"/>
    <x v="7"/>
    <x v="19"/>
    <d v="2015-02-09T12:23:56"/>
    <d v="2015-03-11T11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4"/>
    <n v="8"/>
    <x v="7"/>
    <x v="19"/>
    <d v="2014-12-01T11:54:50"/>
    <d v="2014-12-31T11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E-2"/>
    <n v="34.444444444444443"/>
    <x v="7"/>
    <x v="19"/>
    <d v="2014-09-27T16:25:08"/>
    <d v="2014-10-27T16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4"/>
    <n v="1"/>
    <x v="7"/>
    <x v="19"/>
    <d v="2016-05-12T16:55:49"/>
    <d v="2016-05-27T17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  <d v="2015-06-08T23:04:52"/>
    <d v="2015-08-07T23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.0000000000000002E-5"/>
    <n v="1"/>
    <x v="7"/>
    <x v="19"/>
    <d v="2016-02-12T02:38:53"/>
    <d v="2016-03-23T01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5"/>
    <n v="1"/>
    <x v="7"/>
    <x v="19"/>
    <d v="2015-02-10T13:49:11"/>
    <d v="2015-03-12T12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E-2"/>
    <n v="501.25"/>
    <x v="7"/>
    <x v="19"/>
    <d v="2016-12-30T16:06:06"/>
    <d v="2017-02-05T11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7.0000000000000001E-3"/>
    <n v="10.5"/>
    <x v="7"/>
    <x v="19"/>
    <d v="2016-01-12T22:08:24"/>
    <d v="2016-02-11T22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.0000000000000002E-5"/>
    <n v="1"/>
    <x v="7"/>
    <x v="19"/>
    <d v="2016-04-28T21:23:33"/>
    <d v="2016-06-27T21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4"/>
    <n v="1"/>
    <x v="7"/>
    <x v="19"/>
    <d v="2015-02-06T00:14:57"/>
    <d v="2015-03-08T00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  <d v="2016-01-28T16:35:43"/>
    <d v="2016-02-27T16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1.2999999999999999E-3"/>
    <n v="13"/>
    <x v="7"/>
    <x v="19"/>
    <d v="2015-06-24T23:27:54"/>
    <d v="2015-08-03T23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4.8960000000000002E-3"/>
    <n v="306"/>
    <x v="7"/>
    <x v="19"/>
    <d v="2015-09-05T01:39:46"/>
    <d v="2015-10-05T01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2E-4"/>
    <n v="22.5"/>
    <x v="7"/>
    <x v="19"/>
    <d v="2015-11-30T09:46:10"/>
    <d v="2016-01-29T09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  <d v="2015-01-27T18:09:48"/>
    <d v="2015-03-17T13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3.3333333333333335E-3"/>
    <n v="50"/>
    <x v="7"/>
    <x v="19"/>
    <d v="2015-10-08T16:57:42"/>
    <d v="2015-12-07T17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  <d v="2015-09-18T14:38:49"/>
    <d v="2015-10-18T14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2E-3"/>
    <n v="5"/>
    <x v="7"/>
    <x v="19"/>
    <d v="2016-01-14T16:35:13"/>
    <d v="2016-02-13T16:35:13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.0788"/>
    <n v="74.22935779816514"/>
    <x v="7"/>
    <x v="33"/>
    <d v="2015-07-01T22:00:54"/>
    <d v="2015-07-22T23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.2594166666666666"/>
    <n v="81.252688172043008"/>
    <x v="7"/>
    <x v="33"/>
    <d v="2015-02-17T11:00:28"/>
    <d v="2015-03-19T10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.0251494999999999"/>
    <n v="130.23469453376205"/>
    <x v="7"/>
    <x v="33"/>
    <d v="2014-07-16T10:00:22"/>
    <d v="2014-08-15T10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.0860000000000001"/>
    <n v="53.409836065573771"/>
    <x v="7"/>
    <x v="33"/>
    <d v="2016-04-25T13:06:31"/>
    <d v="2016-05-25T13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.728"/>
    <n v="75.130434782608702"/>
    <x v="7"/>
    <x v="33"/>
    <d v="2015-08-26T23:33:41"/>
    <d v="2015-09-25T23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.6798"/>
    <n v="75.666666666666671"/>
    <x v="7"/>
    <x v="33"/>
    <d v="2016-10-27T09:27:51"/>
    <d v="2016-11-26T10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.2720000000000002"/>
    <n v="31.691394658753708"/>
    <x v="7"/>
    <x v="33"/>
    <d v="2016-10-11T06:16:33"/>
    <d v="2016-11-11T23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.075"/>
    <n v="47.777777777777779"/>
    <x v="7"/>
    <x v="33"/>
    <d v="2016-08-25T02:35:13"/>
    <d v="2016-08-31T00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.08"/>
    <n v="90"/>
    <x v="7"/>
    <x v="33"/>
    <d v="2014-10-30T22:25:15"/>
    <d v="2014-11-29T23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.0153353333333335"/>
    <n v="149.31401960784314"/>
    <x v="7"/>
    <x v="33"/>
    <d v="2014-09-19T20:44:16"/>
    <d v="2014-10-27T22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.1545000000000001"/>
    <n v="62.06989247311828"/>
    <x v="7"/>
    <x v="33"/>
    <d v="2017-02-13T16:48:10"/>
    <d v="2017-03-05T16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.335"/>
    <n v="53.4"/>
    <x v="7"/>
    <x v="33"/>
    <d v="2015-11-30T15:15:00"/>
    <d v="2015-12-29T18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.5469999999999999"/>
    <n v="69.268656716417908"/>
    <x v="7"/>
    <x v="33"/>
    <d v="2017-01-03T11:36:49"/>
    <d v="2017-02-02T11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.0084571428571429"/>
    <n v="271.50769230769231"/>
    <x v="7"/>
    <x v="33"/>
    <d v="2017-02-03T23:50:08"/>
    <d v="2017-03-10T23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.82"/>
    <n v="34.125"/>
    <x v="7"/>
    <x v="33"/>
    <d v="2016-03-23T13:45:50"/>
    <d v="2016-04-20T13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.8086666666666666"/>
    <n v="40.492537313432834"/>
    <x v="7"/>
    <x v="33"/>
    <d v="2017-01-26T18:03:59"/>
    <d v="2017-02-25T18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.0230434782608695"/>
    <n v="189.75806451612902"/>
    <x v="7"/>
    <x v="33"/>
    <d v="2016-02-23T09:27:36"/>
    <d v="2016-03-24T08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.1017999999999999"/>
    <n v="68.862499999999997"/>
    <x v="7"/>
    <x v="33"/>
    <d v="2016-05-05T15:55:18"/>
    <d v="2016-06-09T14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.0225"/>
    <n v="108.77659574468085"/>
    <x v="7"/>
    <x v="33"/>
    <d v="2016-02-07T10:18:05"/>
    <d v="2016-03-23T09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.0078823529411765"/>
    <n v="125.98529411764706"/>
    <x v="7"/>
    <x v="33"/>
    <d v="2016-11-29T23:29:27"/>
    <d v="2017-01-02T23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.038"/>
    <n v="90.523255813953483"/>
    <x v="4"/>
    <x v="14"/>
    <d v="2011-08-28T19:18:17"/>
    <d v="2011-09-30T22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.1070833333333334"/>
    <n v="28.880434782608695"/>
    <x v="4"/>
    <x v="14"/>
    <d v="2012-06-28T23:28:16"/>
    <d v="2012-07-18T23:28:16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n v="1.1625000000000001"/>
    <n v="31"/>
    <x v="4"/>
    <x v="14"/>
    <d v="2013-03-07T21:40:25"/>
    <d v="2013-04-16T14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.111"/>
    <n v="51.674418604651166"/>
    <x v="4"/>
    <x v="14"/>
    <d v="2015-09-01T16:36:37"/>
    <d v="2015-09-30T14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.8014285714285714"/>
    <n v="26.270833333333332"/>
    <x v="4"/>
    <x v="14"/>
    <d v="2012-08-24T12:15:48"/>
    <d v="2012-09-23T12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"/>
    <n v="48.07692307692308"/>
    <x v="4"/>
    <x v="14"/>
    <d v="2013-04-08T21:27:33"/>
    <d v="2013-05-08T21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.1850000000000001"/>
    <n v="27.558139534883722"/>
    <x v="4"/>
    <x v="14"/>
    <d v="2012-04-26T15:58:51"/>
    <d v="2012-05-10T12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.0721700000000001"/>
    <n v="36.97137931034483"/>
    <x v="4"/>
    <x v="14"/>
    <d v="2012-09-21T22:42:01"/>
    <d v="2012-10-28T00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.1366666666666667"/>
    <n v="29.021276595744681"/>
    <x v="4"/>
    <x v="14"/>
    <d v="2011-01-14T05:18:49"/>
    <d v="2011-02-08T05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.0316400000000001"/>
    <n v="28.65666666666667"/>
    <x v="4"/>
    <x v="14"/>
    <d v="2012-04-23T20:47:35"/>
    <d v="2012-05-23T20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.28"/>
    <n v="37.647058823529413"/>
    <x v="4"/>
    <x v="14"/>
    <d v="2011-12-16T18:49:52"/>
    <d v="2012-01-25T18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.3576026666666667"/>
    <n v="97.904038461538462"/>
    <x v="4"/>
    <x v="14"/>
    <d v="2010-06-24T21:46:20"/>
    <d v="2010-09-03T20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"/>
    <n v="42.553191489361701"/>
    <x v="4"/>
    <x v="14"/>
    <d v="2012-10-11T12:57:49"/>
    <d v="2012-11-10T13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.0000360000000001"/>
    <n v="131.58368421052631"/>
    <x v="4"/>
    <x v="14"/>
    <d v="2010-08-26T19:16:16"/>
    <d v="2010-10-10T19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.0471999999999999"/>
    <n v="32.320987654320987"/>
    <x v="4"/>
    <x v="14"/>
    <d v="2010-05-12T01:54:15"/>
    <d v="2010-07-10T17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.050225"/>
    <n v="61.103999999999999"/>
    <x v="4"/>
    <x v="14"/>
    <d v="2014-10-01T02:52:50"/>
    <d v="2014-11-03T03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.7133333333333334"/>
    <n v="31.341463414634145"/>
    <x v="4"/>
    <x v="14"/>
    <d v="2012-06-28T11:35:45"/>
    <d v="2012-08-12T11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.2749999999999999"/>
    <n v="129.1139240506329"/>
    <x v="4"/>
    <x v="14"/>
    <d v="2012-12-14T17:48:33"/>
    <d v="2013-01-13T17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.3344333333333334"/>
    <n v="25.020624999999999"/>
    <x v="4"/>
    <x v="14"/>
    <d v="2012-07-17T12:26:34"/>
    <d v="2012-07-27T21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"/>
    <n v="250"/>
    <x v="4"/>
    <x v="14"/>
    <d v="2015-08-11T17:28:04"/>
    <d v="2015-10-10T17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.1291099999999998"/>
    <n v="47.541473684210523"/>
    <x v="4"/>
    <x v="14"/>
    <d v="2012-03-31T10:30:08"/>
    <d v="2012-04-30T10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.0009999999999999"/>
    <n v="40.04"/>
    <x v="4"/>
    <x v="14"/>
    <d v="2011-06-17T13:46:23"/>
    <d v="2011-08-01T13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.1372727272727272"/>
    <n v="65.84210526315789"/>
    <x v="4"/>
    <x v="14"/>
    <d v="2012-03-02T13:00:03"/>
    <d v="2012-05-01T12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.1931742857142855"/>
    <n v="46.401222222222216"/>
    <x v="4"/>
    <x v="14"/>
    <d v="2011-08-16T17:00:03"/>
    <d v="2011-09-15T17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.0325"/>
    <n v="50.365853658536587"/>
    <x v="4"/>
    <x v="14"/>
    <d v="2011-09-07T18:57:59"/>
    <d v="2011-10-12T18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.6566666666666667"/>
    <n v="26.566666666666666"/>
    <x v="4"/>
    <x v="14"/>
    <d v="2012-03-23T11:59:36"/>
    <d v="2012-04-22T11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.0005066666666667"/>
    <n v="39.493684210526318"/>
    <x v="4"/>
    <x v="14"/>
    <d v="2012-04-26T20:59:57"/>
    <d v="2012-05-26T20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.0669999999999999"/>
    <n v="49.246153846153845"/>
    <x v="4"/>
    <x v="14"/>
    <d v="2011-10-17T10:11:48"/>
    <d v="2011-11-16T11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.3367142857142857"/>
    <n v="62.38"/>
    <x v="4"/>
    <x v="14"/>
    <d v="2013-04-09T11:33:59"/>
    <d v="2013-05-09T11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.214"/>
    <n v="37.9375"/>
    <x v="4"/>
    <x v="14"/>
    <d v="2012-04-24T00:27:56"/>
    <d v="2012-06-23T00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.032"/>
    <n v="51.6"/>
    <x v="4"/>
    <x v="14"/>
    <d v="2010-12-30T15:08:34"/>
    <d v="2011-01-15T20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.25"/>
    <n v="27.777777777777779"/>
    <x v="4"/>
    <x v="14"/>
    <d v="2012-04-25T18:39:48"/>
    <d v="2012-06-16T04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.2869999999999999"/>
    <n v="99.382239382239376"/>
    <x v="4"/>
    <x v="14"/>
    <d v="2013-03-14T23:02:20"/>
    <d v="2013-04-28T23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.0100533333333332"/>
    <n v="38.848205128205123"/>
    <x v="4"/>
    <x v="14"/>
    <d v="2012-04-23T10:29:04"/>
    <d v="2012-05-23T10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.2753666666666665"/>
    <n v="45.548809523809524"/>
    <x v="4"/>
    <x v="14"/>
    <d v="2012-05-07T17:42:55"/>
    <d v="2012-06-06T17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"/>
    <n v="600"/>
    <x v="4"/>
    <x v="14"/>
    <d v="2013-02-22T18:54:52"/>
    <d v="2013-03-29T17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.127715"/>
    <n v="80.551071428571419"/>
    <x v="4"/>
    <x v="14"/>
    <d v="2011-07-06T16:05:38"/>
    <d v="2011-08-05T16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.056"/>
    <n v="52.8"/>
    <x v="4"/>
    <x v="14"/>
    <d v="2015-01-13T18:13:07"/>
    <d v="2015-01-27T18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.0262500000000001"/>
    <n v="47.676470588235297"/>
    <x v="4"/>
    <x v="14"/>
    <d v="2012-11-13T10:33:57"/>
    <d v="2012-12-31T13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.1333333333333333"/>
    <n v="23.448275862068964"/>
    <x v="4"/>
    <x v="14"/>
    <d v="2012-05-24T13:32:55"/>
    <d v="2012-06-23T13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5E-2"/>
    <n v="40.142857142857146"/>
    <x v="7"/>
    <x v="34"/>
    <d v="2015-08-28T13:38:24"/>
    <d v="2015-09-27T13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1E-4"/>
    <n v="17.2"/>
    <x v="7"/>
    <x v="34"/>
    <d v="2014-08-07T14:48:38"/>
    <d v="2014-09-21T14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  <d v="2016-05-08T16:35:08"/>
    <d v="2016-06-07T16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  <d v="2014-10-15T19:22:14"/>
    <d v="2014-11-14T20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  <d v="2015-02-11T20:20:16"/>
    <d v="2015-03-13T19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6.0000000000000001E-3"/>
    <n v="15"/>
    <x v="7"/>
    <x v="34"/>
    <d v="2015-09-11T02:07:49"/>
    <d v="2015-10-03T16:00:00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  <d v="2015-04-10T20:45:04"/>
    <d v="2015-05-10T20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  <d v="2014-07-15T17:50:34"/>
    <d v="2014-08-14T17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E-2"/>
    <n v="35.714285714285715"/>
    <x v="7"/>
    <x v="34"/>
    <d v="2015-02-23T14:25:49"/>
    <d v="2015-04-20T13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1.5E-3"/>
    <n v="37.5"/>
    <x v="7"/>
    <x v="34"/>
    <d v="2015-03-15T18:56:12"/>
    <d v="2015-05-14T18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  <d v="2016-01-02T05:43:33"/>
    <d v="2016-02-01T05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  <d v="2014-11-28T16:02:41"/>
    <d v="2014-12-13T16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  <d v="2016-12-27T19:09:49"/>
    <d v="2017-02-25T19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E-2"/>
    <n v="52.5"/>
    <x v="7"/>
    <x v="34"/>
    <d v="2014-08-03T04:21:17"/>
    <d v="2014-08-20T04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0.186"/>
    <n v="77.5"/>
    <x v="7"/>
    <x v="34"/>
    <d v="2015-01-23T15:09:13"/>
    <d v="2015-02-22T15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  <d v="2014-10-30T10:40:52"/>
    <d v="2014-11-29T11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6E-2"/>
    <n v="53.545454545454547"/>
    <x v="7"/>
    <x v="34"/>
    <d v="2015-02-17T14:15:30"/>
    <d v="2015-03-19T13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  <d v="2014-10-14T11:20:28"/>
    <d v="2014-11-13T12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1E-4"/>
    <n v="16.25"/>
    <x v="7"/>
    <x v="34"/>
    <d v="2014-06-18T22:43:24"/>
    <d v="2014-07-18T22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  <d v="2016-08-30T09:24:45"/>
    <d v="2016-10-15T14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.0948792000000001"/>
    <n v="103.68174242424243"/>
    <x v="4"/>
    <x v="35"/>
    <d v="2015-09-22T18:13:41"/>
    <d v="2015-10-13T18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"/>
    <n v="185.18518518518519"/>
    <x v="4"/>
    <x v="35"/>
    <d v="2016-03-31T08:46:00"/>
    <d v="2016-04-22T09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.5644444444444445"/>
    <n v="54.153846153846153"/>
    <x v="4"/>
    <x v="35"/>
    <d v="2014-10-18T18:24:52"/>
    <d v="2014-11-17T19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.016"/>
    <n v="177.2093023255814"/>
    <x v="4"/>
    <x v="35"/>
    <d v="2014-11-18T14:22:37"/>
    <d v="2014-12-20T23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.00325"/>
    <n v="100.325"/>
    <x v="4"/>
    <x v="35"/>
    <d v="2012-05-29T15:16:11"/>
    <d v="2012-06-28T15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.1294999999999999"/>
    <n v="136.90909090909091"/>
    <x v="4"/>
    <x v="35"/>
    <d v="2014-11-09T21:11:14"/>
    <d v="2014-12-07T23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.02125"/>
    <n v="57.535211267605632"/>
    <x v="4"/>
    <x v="35"/>
    <d v="2013-09-29T13:01:31"/>
    <d v="2013-10-17T22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.0724974999999999"/>
    <n v="52.962839506172834"/>
    <x v="4"/>
    <x v="35"/>
    <d v="2015-08-01T15:01:43"/>
    <d v="2015-08-20T06:00:00"/>
  </r>
  <r>
    <n v="2529"/>
    <x v="2528"/>
    <s v="Opera. Short. New."/>
    <n v="6000"/>
    <n v="6257"/>
    <x v="0"/>
    <x v="0"/>
    <s v="USD"/>
    <n v="1332636975"/>
    <n v="1328752575"/>
    <b v="0"/>
    <x v="88"/>
    <b v="1"/>
    <s v="music/classical music"/>
    <n v="1.0428333333333333"/>
    <n v="82.328947368421055"/>
    <x v="4"/>
    <x v="35"/>
    <d v="2012-02-08T20:56:15"/>
    <d v="2012-03-24T19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"/>
    <n v="135.41666666666666"/>
    <x v="4"/>
    <x v="35"/>
    <d v="2015-03-18T15:45:05"/>
    <d v="2015-04-19T23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.004"/>
    <n v="74.06557377049181"/>
    <x v="4"/>
    <x v="35"/>
    <d v="2015-07-23T11:19:14"/>
    <d v="2015-08-14T22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.26125"/>
    <n v="84.083333333333329"/>
    <x v="4"/>
    <x v="35"/>
    <d v="2012-07-17T15:22:46"/>
    <d v="2012-08-16T15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.1066666666666667"/>
    <n v="61.029411764705884"/>
    <x v="4"/>
    <x v="35"/>
    <d v="2013-01-30T13:01:51"/>
    <d v="2013-03-01T13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.05"/>
    <n v="150"/>
    <x v="4"/>
    <x v="35"/>
    <d v="2009-11-10T11:48:32"/>
    <d v="2010-01-01T01:00:00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n v="1.03775"/>
    <n v="266.08974358974359"/>
    <x v="4"/>
    <x v="35"/>
    <d v="2014-10-31T13:59:05"/>
    <d v="2014-12-01T14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.1599999999999999"/>
    <n v="7.25"/>
    <x v="4"/>
    <x v="35"/>
    <d v="2013-07-08T21:32:46"/>
    <d v="2013-07-29T21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.1000000000000001"/>
    <n v="100"/>
    <x v="4"/>
    <x v="35"/>
    <d v="2011-06-02T10:34:15"/>
    <d v="2011-08-01T10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.130176111111111"/>
    <n v="109.96308108108107"/>
    <x v="4"/>
    <x v="35"/>
    <d v="2013-01-24T07:14:21"/>
    <d v="2013-02-23T23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.0024999999999999"/>
    <n v="169.91525423728814"/>
    <x v="4"/>
    <x v="35"/>
    <d v="2014-12-04T16:39:12"/>
    <d v="2015-02-02T16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.034"/>
    <n v="95.740740740740748"/>
    <x v="4"/>
    <x v="35"/>
    <d v="2011-08-30T11:12:01"/>
    <d v="2011-10-29T11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.0702857142857143"/>
    <n v="59.460317460317462"/>
    <x v="4"/>
    <x v="35"/>
    <d v="2013-07-28T05:46:58"/>
    <d v="2013-09-26T05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.0357142857142858"/>
    <n v="55.769230769230766"/>
    <x v="4"/>
    <x v="35"/>
    <d v="2013-08-23T05:14:17"/>
    <d v="2013-09-30T22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.5640000000000001"/>
    <n v="30.076923076923077"/>
    <x v="4"/>
    <x v="35"/>
    <d v="2010-12-01T21:34:58"/>
    <d v="2011-01-01T22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.0082"/>
    <n v="88.438596491228068"/>
    <x v="4"/>
    <x v="35"/>
    <d v="2012-06-08T07:29:29"/>
    <d v="2012-07-08T07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.9530000000000001"/>
    <n v="64.032786885245898"/>
    <x v="4"/>
    <x v="35"/>
    <d v="2015-01-22T22:18:58"/>
    <d v="2015-02-26T19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.1171428571428572"/>
    <n v="60.153846153846153"/>
    <x v="4"/>
    <x v="35"/>
    <d v="2013-09-07T15:36:19"/>
    <d v="2013-10-05T00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.1985454545454546"/>
    <n v="49.194029850746269"/>
    <x v="4"/>
    <x v="35"/>
    <d v="2012-03-05T13:33:23"/>
    <d v="2012-04-04T12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.0185"/>
    <n v="165.16216216216216"/>
    <x v="4"/>
    <x v="35"/>
    <d v="2016-09-05T10:00:37"/>
    <d v="2016-09-29T23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.0280254777070064"/>
    <n v="43.621621621621621"/>
    <x v="4"/>
    <x v="35"/>
    <d v="2013-04-26T13:11:10"/>
    <d v="2013-05-31T12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.0084615384615385"/>
    <n v="43.7"/>
    <x v="4"/>
    <x v="35"/>
    <d v="2015-08-12T10:13:26"/>
    <d v="2015-10-07T22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.0273469387755103"/>
    <n v="67.419642857142861"/>
    <x v="4"/>
    <x v="35"/>
    <d v="2012-02-22T01:03:05"/>
    <d v="2012-03-21T15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.0649999999999999"/>
    <n v="177.5"/>
    <x v="4"/>
    <x v="35"/>
    <d v="2017-02-03T14:26:21"/>
    <d v="2017-03-05T14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.5553333333333332"/>
    <n v="38.883333333333333"/>
    <x v="4"/>
    <x v="35"/>
    <d v="2012-07-22T23:46:47"/>
    <d v="2012-09-20T23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.228"/>
    <n v="54.985074626865675"/>
    <x v="4"/>
    <x v="35"/>
    <d v="2015-04-30T20:52:43"/>
    <d v="2015-05-31T22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.0734999999999999"/>
    <n v="61.342857142857142"/>
    <x v="4"/>
    <x v="35"/>
    <d v="2012-04-27T10:43:13"/>
    <d v="2012-05-28T10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.0550335570469798"/>
    <n v="23.117647058823529"/>
    <x v="4"/>
    <x v="35"/>
    <d v="2012-11-09T18:47:37"/>
    <d v="2012-12-24T18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.1844444444444444"/>
    <n v="29.611111111111111"/>
    <x v="4"/>
    <x v="35"/>
    <d v="2014-04-15T12:53:06"/>
    <d v="2014-05-15T12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.0888"/>
    <n v="75.611111111111114"/>
    <x v="4"/>
    <x v="35"/>
    <d v="2015-03-30T15:38:26"/>
    <d v="2015-05-01T08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.1125"/>
    <n v="35.6"/>
    <x v="4"/>
    <x v="35"/>
    <d v="2011-10-13T15:58:04"/>
    <d v="2011-11-15T14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.0009999999999999"/>
    <n v="143"/>
    <x v="4"/>
    <x v="35"/>
    <d v="2015-02-04T17:49:34"/>
    <d v="2015-03-06T17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  <d v="2015-09-13T07:41:29"/>
    <d v="2015-10-13T07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7.4999999999999997E-3"/>
    <n v="25"/>
    <x v="7"/>
    <x v="19"/>
    <d v="2016-08-12T07:35:39"/>
    <d v="2016-10-11T07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  <d v="2015-05-30T22:20:51"/>
    <d v="2015-07-29T22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  <d v="2014-07-01T19:58:19"/>
    <d v="2014-07-31T19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0.01"/>
    <n v="100"/>
    <x v="7"/>
    <x v="19"/>
    <d v="2016-03-11T10:36:29"/>
    <d v="2016-05-09T15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  <d v="2014-07-22T18:32:28"/>
    <d v="2014-08-21T18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2.6666666666666666E-3"/>
    <n v="60"/>
    <x v="7"/>
    <x v="19"/>
    <d v="2015-03-24T16:05:38"/>
    <d v="2015-04-23T16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5.0000000000000001E-3"/>
    <n v="50"/>
    <x v="7"/>
    <x v="19"/>
    <d v="2016-08-02T10:59:54"/>
    <d v="2016-09-01T10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6E-2"/>
    <n v="72.5"/>
    <x v="7"/>
    <x v="19"/>
    <d v="2015-08-17T21:31:52"/>
    <d v="2015-09-16T21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8.4285714285714294E-3"/>
    <n v="29.5"/>
    <x v="7"/>
    <x v="19"/>
    <d v="2017-01-09T16:40:35"/>
    <d v="2017-02-08T16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2.5000000000000001E-3"/>
    <n v="62.5"/>
    <x v="7"/>
    <x v="19"/>
    <d v="2016-03-20T03:12:01"/>
    <d v="2016-05-19T03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  <d v="2015-03-13T21:51:57"/>
    <d v="2015-04-12T21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  <d v="2014-07-09T09:12:29"/>
    <d v="2014-08-23T09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  <d v="2016-04-27T14:49:05"/>
    <d v="2016-05-18T14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  <d v="2014-12-12T21:36:34"/>
    <d v="2015-01-11T21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  <d v="2015-02-24T19:14:07"/>
    <d v="2015-04-10T18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  <d v="2014-07-10T14:41:37"/>
    <d v="2014-08-04T14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  <d v="2015-08-21T19:32:59"/>
    <d v="2015-10-09T12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1.3849999999999999E-3"/>
    <n v="23.083333333333332"/>
    <x v="7"/>
    <x v="19"/>
    <d v="2014-07-17T14:55:03"/>
    <d v="2014-09-15T14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6.0000000000000001E-3"/>
    <n v="25.5"/>
    <x v="7"/>
    <x v="19"/>
    <d v="2015-04-16T02:50:03"/>
    <d v="2015-05-15T22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0.106"/>
    <n v="48.18181818181818"/>
    <x v="7"/>
    <x v="19"/>
    <d v="2015-10-17T10:04:58"/>
    <d v="2015-11-16T11:04:58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2E-5"/>
    <n v="1"/>
    <x v="7"/>
    <x v="19"/>
    <d v="2016-09-29T18:43:54"/>
    <d v="2016-10-29T18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5.0000000000000001E-3"/>
    <n v="1"/>
    <x v="7"/>
    <x v="19"/>
    <d v="2015-01-15T13:28:00"/>
    <d v="2015-03-16T12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  <d v="2015-05-15T23:09:29"/>
    <d v="2015-06-14T23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1.6666666666666668E-3"/>
    <n v="50"/>
    <x v="7"/>
    <x v="19"/>
    <d v="2014-06-05T18:07:12"/>
    <d v="2014-07-05T18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1.6666666666666668E-3"/>
    <n v="5"/>
    <x v="7"/>
    <x v="19"/>
    <d v="2015-11-25T02:55:36"/>
    <d v="2015-12-25T02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1E-2"/>
    <n v="202.83333333333334"/>
    <x v="7"/>
    <x v="19"/>
    <d v="2015-11-30T11:12:33"/>
    <d v="2015-12-30T11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31E-2"/>
    <n v="29.125"/>
    <x v="7"/>
    <x v="19"/>
    <d v="2015-02-07T11:13:46"/>
    <d v="2015-03-31T08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1E-4"/>
    <n v="5"/>
    <x v="7"/>
    <x v="19"/>
    <d v="2016-02-22T07:52:07"/>
    <d v="2016-03-23T06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  <d v="2016-01-19T09:08:17"/>
    <d v="2016-01-26T09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3E-2"/>
    <n v="13"/>
    <x v="7"/>
    <x v="19"/>
    <d v="2016-01-13T16:45:24"/>
    <d v="2016-03-13T15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1.6666666666666668E-3"/>
    <n v="50"/>
    <x v="7"/>
    <x v="19"/>
    <d v="2014-09-05T14:13:41"/>
    <d v="2014-10-05T14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  <d v="2015-03-26T15:17:06"/>
    <d v="2015-04-25T15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00000000000001E-5"/>
    <n v="1"/>
    <x v="7"/>
    <x v="19"/>
    <d v="2014-07-08T18:13:48"/>
    <d v="2014-08-07T18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0.12166666666666667"/>
    <n v="96.05263157894737"/>
    <x v="7"/>
    <x v="19"/>
    <d v="2017-01-25T00:51:40"/>
    <d v="2017-02-24T00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0.23588571428571428"/>
    <n v="305.77777777777777"/>
    <x v="7"/>
    <x v="19"/>
    <d v="2014-07-08T10:56:49"/>
    <d v="2014-08-07T10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4E-2"/>
    <n v="12.142857142857142"/>
    <x v="7"/>
    <x v="19"/>
    <d v="2016-05-20T03:11:57"/>
    <d v="2016-06-19T03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0.39"/>
    <n v="83.571428571428569"/>
    <x v="7"/>
    <x v="19"/>
    <d v="2015-08-24T15:10:01"/>
    <d v="2015-09-23T15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9.9546510341776348E-3"/>
    <n v="18"/>
    <x v="7"/>
    <x v="19"/>
    <d v="2014-06-19T13:05:47"/>
    <d v="2014-08-03T13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7E-2"/>
    <n v="115.53333333333333"/>
    <x v="7"/>
    <x v="19"/>
    <d v="2016-01-25T16:36:40"/>
    <d v="2016-03-25T15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.6139999999999999"/>
    <n v="21.900662251655628"/>
    <x v="2"/>
    <x v="36"/>
    <d v="2012-08-29T16:39:09"/>
    <d v="2012-09-12T22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.2609166666666667"/>
    <n v="80.022494887525568"/>
    <x v="2"/>
    <x v="36"/>
    <d v="2014-10-03T12:56:08"/>
    <d v="2014-11-12T16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.0148571428571429"/>
    <n v="35.520000000000003"/>
    <x v="2"/>
    <x v="36"/>
    <d v="2013-12-09T16:54:14"/>
    <d v="2013-12-23T16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.0421799999999999"/>
    <n v="64.933333333333323"/>
    <x v="2"/>
    <x v="36"/>
    <d v="2012-03-29T20:13:43"/>
    <d v="2012-04-28T20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.0742157000000001"/>
    <n v="60.965703745743475"/>
    <x v="2"/>
    <x v="36"/>
    <d v="2016-05-18T07:59:50"/>
    <d v="2016-06-17T07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.1005454545454545"/>
    <n v="31.444155844155844"/>
    <x v="2"/>
    <x v="36"/>
    <d v="2014-03-28T12:06:22"/>
    <d v="2014-04-29T12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.077"/>
    <n v="81.949748743718587"/>
    <x v="2"/>
    <x v="36"/>
    <d v="2015-06-29T15:59:32"/>
    <d v="2015-08-11T21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.2392500000000002"/>
    <n v="58.92763157894737"/>
    <x v="2"/>
    <x v="36"/>
    <d v="2017-02-01T14:14:28"/>
    <d v="2017-03-14T19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.038011142857143"/>
    <n v="157.29347633136095"/>
    <x v="2"/>
    <x v="36"/>
    <d v="2012-06-15T00:42:31"/>
    <d v="2012-07-15T00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.4132510432681749"/>
    <n v="55.758509532062391"/>
    <x v="2"/>
    <x v="36"/>
    <d v="2016-07-13T16:08:45"/>
    <d v="2016-08-22T01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.906363636363636"/>
    <n v="83.802893802893806"/>
    <x v="2"/>
    <x v="36"/>
    <d v="2016-11-30T03:03:34"/>
    <d v="2017-01-02T17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.7176130000000001"/>
    <n v="58.422210884353746"/>
    <x v="2"/>
    <x v="36"/>
    <d v="2014-12-08T22:26:10"/>
    <d v="2015-01-08T22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.0101333333333333"/>
    <n v="270.57142857142856"/>
    <x v="2"/>
    <x v="36"/>
    <d v="2012-08-22T14:38:14"/>
    <d v="2012-09-21T14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.02"/>
    <n v="107.1"/>
    <x v="2"/>
    <x v="36"/>
    <d v="2014-04-01T12:00:12"/>
    <d v="2014-04-30T00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.6976511744127936"/>
    <n v="47.180555555555557"/>
    <x v="2"/>
    <x v="36"/>
    <d v="2016-03-24T06:56:04"/>
    <d v="2016-04-30T07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.14534"/>
    <n v="120.30882352941177"/>
    <x v="2"/>
    <x v="36"/>
    <d v="2015-07-26T18:52:09"/>
    <d v="2015-08-25T18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.7759999999999998"/>
    <n v="27.59748427672956"/>
    <x v="2"/>
    <x v="36"/>
    <d v="2014-09-20T15:59:11"/>
    <d v="2014-10-20T15:59:11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.0538666666666667"/>
    <n v="205.2987012987013"/>
    <x v="2"/>
    <x v="36"/>
    <d v="2015-10-02T14:01:01"/>
    <d v="2015-12-01T15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.8839999999999999"/>
    <n v="35.547169811320757"/>
    <x v="2"/>
    <x v="36"/>
    <d v="2015-09-26T16:13:24"/>
    <d v="2015-10-23T06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.436523076923077"/>
    <n v="74.639488409272587"/>
    <x v="2"/>
    <x v="36"/>
    <d v="2015-09-03T23:00:42"/>
    <d v="2015-10-10T20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.4588000000000001"/>
    <n v="47.058064516129029"/>
    <x v="2"/>
    <x v="36"/>
    <d v="2015-04-21T12:56:28"/>
    <d v="2015-05-21T12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.3118399999999999"/>
    <n v="26.591351351351353"/>
    <x v="2"/>
    <x v="36"/>
    <d v="2016-11-15T12:50:16"/>
    <d v="2016-12-30T12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.1399999999999999"/>
    <n v="36.774193548387096"/>
    <x v="2"/>
    <x v="36"/>
    <d v="2016-11-18T01:09:26"/>
    <d v="2016-12-02T01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.794206249999998"/>
    <n v="31.820544982698959"/>
    <x v="2"/>
    <x v="36"/>
    <d v="2012-08-23T05:07:02"/>
    <d v="2012-09-13T05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.56"/>
    <n v="27.576923076923077"/>
    <x v="2"/>
    <x v="36"/>
    <d v="2016-10-15T14:26:48"/>
    <d v="2016-11-09T15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.1200000000000001"/>
    <n v="56"/>
    <x v="2"/>
    <x v="36"/>
    <d v="2015-05-04T10:04:29"/>
    <d v="2015-06-03T10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.4666666666666668"/>
    <n v="21.555555555555557"/>
    <x v="2"/>
    <x v="36"/>
    <d v="2015-10-27T14:54:21"/>
    <d v="2015-11-26T15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.1036948748510131"/>
    <n v="44.095238095238095"/>
    <x v="2"/>
    <x v="36"/>
    <d v="2014-11-10T18:11:07"/>
    <d v="2014-11-30T18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.2774000000000001"/>
    <n v="63.87"/>
    <x v="2"/>
    <x v="36"/>
    <d v="2015-04-14T07:55:22"/>
    <d v="2015-05-14T07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.579"/>
    <n v="38.987654320987652"/>
    <x v="2"/>
    <x v="36"/>
    <d v="2016-06-02T21:31:52"/>
    <d v="2016-06-30T05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.1466525000000001"/>
    <n v="80.185489510489504"/>
    <x v="2"/>
    <x v="36"/>
    <d v="2015-08-01T23:03:47"/>
    <d v="2015-08-29T23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.3700934579439252"/>
    <n v="34.904761904761905"/>
    <x v="2"/>
    <x v="36"/>
    <d v="2016-05-03T20:28:59"/>
    <d v="2016-05-28T20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.5461999999999998"/>
    <n v="89.100502512562812"/>
    <x v="2"/>
    <x v="36"/>
    <d v="2014-01-28T14:45:32"/>
    <d v="2014-02-27T18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.0602150537634409"/>
    <n v="39.44"/>
    <x v="2"/>
    <x v="36"/>
    <d v="2016-08-30T10:45:21"/>
    <d v="2016-09-29T10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"/>
    <n v="136.9047619047619"/>
    <x v="2"/>
    <x v="36"/>
    <d v="2015-02-02T17:49:21"/>
    <d v="2015-03-09T16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.873"/>
    <n v="37.46"/>
    <x v="2"/>
    <x v="36"/>
    <d v="2016-09-23T09:45:14"/>
    <d v="2016-10-15T20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.6619999999999999"/>
    <n v="31.96153846153846"/>
    <x v="2"/>
    <x v="36"/>
    <d v="2016-09-26T08:11:15"/>
    <d v="2016-10-12T08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.0172910662824208"/>
    <n v="25.214285714285715"/>
    <x v="2"/>
    <x v="36"/>
    <d v="2014-12-16T16:54:55"/>
    <d v="2015-01-15T16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.64"/>
    <n v="10.040816326530612"/>
    <x v="2"/>
    <x v="36"/>
    <d v="2015-01-20T15:45:48"/>
    <d v="2015-02-19T15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.0566666666666666"/>
    <n v="45.94202898550725"/>
    <x v="2"/>
    <x v="36"/>
    <d v="2015-04-08T22:51:14"/>
    <d v="2015-06-07T22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0.01"/>
    <n v="15"/>
    <x v="2"/>
    <x v="36"/>
    <d v="2014-08-29T14:51:03"/>
    <d v="2014-09-15T15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  <d v="2016-06-15T00:55:08"/>
    <d v="2016-07-15T01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0.33559730999999998"/>
    <n v="223.58248500999335"/>
    <x v="2"/>
    <x v="36"/>
    <d v="2016-11-15T08:58:35"/>
    <d v="2016-12-21T02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3E-2"/>
    <n v="39.480769230769234"/>
    <x v="2"/>
    <x v="36"/>
    <d v="2017-02-08T14:00:35"/>
    <d v="2017-03-10T14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0.105"/>
    <n v="91.304347826086953"/>
    <x v="2"/>
    <x v="36"/>
    <d v="2014-10-09T15:13:23"/>
    <d v="2014-11-08T16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39999999999E-2"/>
    <n v="78.666205607476627"/>
    <x v="2"/>
    <x v="36"/>
    <d v="2015-08-10T02:31:09"/>
    <d v="2015-09-09T02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E-2"/>
    <n v="12"/>
    <x v="2"/>
    <x v="36"/>
    <d v="2015-07-15T01:16:59"/>
    <d v="2015-08-14T01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8.8333333333333337E-3"/>
    <n v="17.666666666666668"/>
    <x v="2"/>
    <x v="36"/>
    <d v="2016-02-08T12:09:20"/>
    <d v="2016-03-09T12:09:20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04E-4"/>
    <n v="41.333333333333336"/>
    <x v="2"/>
    <x v="36"/>
    <d v="2015-12-03T18:55:41"/>
    <d v="2016-02-01T18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5.966666666666667E-3"/>
    <n v="71.599999999999994"/>
    <x v="2"/>
    <x v="36"/>
    <d v="2016-11-21T09:59:03"/>
    <d v="2016-12-21T09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4E-2"/>
    <n v="307.8235294117647"/>
    <x v="2"/>
    <x v="36"/>
    <d v="2015-11-19T14:20:09"/>
    <d v="2015-12-17T14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8.8500000000000002E-3"/>
    <n v="80.454545454545453"/>
    <x v="2"/>
    <x v="36"/>
    <d v="2014-11-09T22:48:45"/>
    <d v="2014-12-09T22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0.1152156862745098"/>
    <n v="83.942857142857136"/>
    <x v="2"/>
    <x v="36"/>
    <d v="2014-05-12T10:38:47"/>
    <d v="2014-06-12T23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4"/>
    <n v="8.5"/>
    <x v="2"/>
    <x v="36"/>
    <d v="2015-02-20T09:25:26"/>
    <d v="2015-04-21T08:25:26"/>
  </r>
  <r>
    <n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n v="0.21033333333333334"/>
    <n v="73.372093023255815"/>
    <x v="2"/>
    <x v="36"/>
    <d v="2016-01-12T15:47:27"/>
    <d v="2016-02-09T15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0.11436666666666667"/>
    <n v="112.86184210526316"/>
    <x v="2"/>
    <x v="36"/>
    <d v="2017-02-01T11:31:28"/>
    <d v="2017-03-12T14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0.18737933333333334"/>
    <n v="95.277627118644077"/>
    <x v="2"/>
    <x v="36"/>
    <d v="2016-06-30T17:17:33"/>
    <d v="2016-08-02T20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56E-4"/>
    <n v="22.75"/>
    <x v="2"/>
    <x v="36"/>
    <d v="2016-06-30T16:13:14"/>
    <d v="2016-07-30T16:13:14"/>
  </r>
  <r>
    <n v="2659"/>
    <x v="2658"/>
    <s v="test"/>
    <n v="49000"/>
    <n v="1333"/>
    <x v="1"/>
    <x v="0"/>
    <s v="USD"/>
    <n v="1429321210"/>
    <n v="1426729210"/>
    <b v="0"/>
    <x v="73"/>
    <b v="0"/>
    <s v="technology/space exploration"/>
    <n v="2.720408163265306E-2"/>
    <n v="133.30000000000001"/>
    <x v="2"/>
    <x v="36"/>
    <d v="2015-03-18T20:40:10"/>
    <d v="2015-04-17T20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E-4"/>
    <n v="3.8"/>
    <x v="2"/>
    <x v="36"/>
    <d v="2015-09-25T12:06:58"/>
    <d v="2015-11-24T13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.0289999999999999"/>
    <n v="85.75"/>
    <x v="2"/>
    <x v="37"/>
    <d v="2013-09-25T18:00:10"/>
    <d v="2013-10-25T18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.0680000000000001"/>
    <n v="267"/>
    <x v="2"/>
    <x v="37"/>
    <d v="2015-07-22T12:55:13"/>
    <d v="2015-08-21T12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.0459624999999999"/>
    <n v="373.55803571428572"/>
    <x v="2"/>
    <x v="37"/>
    <d v="2015-08-06T09:56:47"/>
    <d v="2015-09-04T10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.0342857142857143"/>
    <n v="174.03846153846155"/>
    <x v="2"/>
    <x v="37"/>
    <d v="2015-11-04T19:36:37"/>
    <d v="2015-12-09T01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.2314285714285715"/>
    <n v="93.695652173913047"/>
    <x v="2"/>
    <x v="37"/>
    <d v="2015-03-20T16:29:34"/>
    <d v="2015-05-04T16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.592951"/>
    <n v="77.327718446601949"/>
    <x v="2"/>
    <x v="37"/>
    <d v="2015-08-19T13:20:39"/>
    <d v="2015-09-25T16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.1066666666666667"/>
    <n v="92.222222222222229"/>
    <x v="2"/>
    <x v="37"/>
    <d v="2016-01-11T17:13:36"/>
    <d v="2016-02-10T17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.7070000000000001"/>
    <n v="60.964285714285715"/>
    <x v="2"/>
    <x v="37"/>
    <d v="2015-09-28T09:07:45"/>
    <d v="2015-11-09T09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.25125"/>
    <n v="91"/>
    <x v="2"/>
    <x v="37"/>
    <d v="2015-11-10T19:51:36"/>
    <d v="2016-01-09T19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2E-2"/>
    <n v="41.583333333333336"/>
    <x v="2"/>
    <x v="37"/>
    <d v="2014-06-30T19:29:40"/>
    <d v="2014-07-28T19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0.11344"/>
    <n v="33.761904761904759"/>
    <x v="2"/>
    <x v="37"/>
    <d v="2014-11-19T12:58:36"/>
    <d v="2014-12-19T14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0.33189999999999997"/>
    <n v="70.61702127659575"/>
    <x v="2"/>
    <x v="37"/>
    <d v="2015-12-06T16:13:10"/>
    <d v="2015-12-28T01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0.27579999999999999"/>
    <n v="167.15151515151516"/>
    <x v="2"/>
    <x v="37"/>
    <d v="2014-09-30T07:59:59"/>
    <d v="2014-10-29T17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0.62839999999999996"/>
    <n v="128.61988304093566"/>
    <x v="2"/>
    <x v="37"/>
    <d v="2016-06-08T10:11:10"/>
    <d v="2016-07-04T23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3E-2"/>
    <n v="65.41379310344827"/>
    <x v="2"/>
    <x v="37"/>
    <d v="2014-10-11T15:34:49"/>
    <d v="2014-11-10T16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0.50380952380952382"/>
    <n v="117.55555555555556"/>
    <x v="2"/>
    <x v="37"/>
    <d v="2016-04-22T09:59:34"/>
    <d v="2016-05-22T09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0.17512820512820512"/>
    <n v="126.48148148148148"/>
    <x v="2"/>
    <x v="37"/>
    <d v="2014-06-02T19:42:23"/>
    <d v="2014-07-02T19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0000000000001E-4"/>
    <n v="550"/>
    <x v="2"/>
    <x v="37"/>
    <d v="2015-08-25T14:09:25"/>
    <d v="2015-09-24T14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3.3E-3"/>
    <n v="44"/>
    <x v="2"/>
    <x v="37"/>
    <d v="2015-01-28T19:01:34"/>
    <d v="2015-02-27T19:01:34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n v="8.6250000000000007E-3"/>
    <n v="69"/>
    <x v="2"/>
    <x v="37"/>
    <d v="2016-03-07T00:04:51"/>
    <d v="2016-04-05T23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6.875E-3"/>
    <n v="27.5"/>
    <x v="7"/>
    <x v="19"/>
    <d v="2014-06-15T16:29:10"/>
    <d v="2014-07-10T16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0.28299999999999997"/>
    <n v="84.9"/>
    <x v="7"/>
    <x v="19"/>
    <d v="2014-10-20T15:55:40"/>
    <d v="2014-11-22T00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2.3999999999999998E-3"/>
    <n v="12"/>
    <x v="7"/>
    <x v="19"/>
    <d v="2015-01-30T13:07:20"/>
    <d v="2015-03-01T13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9E-2"/>
    <n v="200"/>
    <x v="7"/>
    <x v="19"/>
    <d v="2014-06-30T16:57:05"/>
    <d v="2014-08-09T16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2.0000000000000001E-4"/>
    <n v="10"/>
    <x v="7"/>
    <x v="19"/>
    <d v="2015-02-26T11:42:10"/>
    <d v="2015-04-27T10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  <d v="2014-09-10T18:23:43"/>
    <d v="2014-09-30T18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  <d v="2015-05-30T10:21:58"/>
    <d v="2015-06-29T10:21:58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1.48E-3"/>
    <n v="5.2857142857142856"/>
    <x v="7"/>
    <x v="19"/>
    <d v="2015-01-23T21:51:10"/>
    <d v="2015-02-23T22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5"/>
    <n v="1"/>
    <x v="7"/>
    <x v="19"/>
    <d v="2016-06-30T18:04:50"/>
    <d v="2016-07-30T18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0.107325"/>
    <n v="72.762711864406782"/>
    <x v="7"/>
    <x v="19"/>
    <d v="2015-04-18T21:31:16"/>
    <d v="2015-06-02T21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4E-4"/>
    <n v="17.5"/>
    <x v="7"/>
    <x v="19"/>
    <d v="2015-03-26T12:22:37"/>
    <d v="2015-05-10T12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7.1428571428571426E-3"/>
    <n v="25"/>
    <x v="7"/>
    <x v="19"/>
    <d v="2015-02-23T03:01:00"/>
    <d v="2015-03-25T02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8.0000000000000002E-3"/>
    <n v="13.333333333333334"/>
    <x v="7"/>
    <x v="19"/>
    <d v="2014-07-13T22:19:26"/>
    <d v="2014-08-12T22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5"/>
    <n v="1"/>
    <x v="7"/>
    <x v="19"/>
    <d v="2014-08-26T22:22:19"/>
    <d v="2014-09-25T22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4.7333333333333333E-3"/>
    <n v="23.666666666666668"/>
    <x v="7"/>
    <x v="19"/>
    <d v="2015-02-12T23:21:58"/>
    <d v="2015-04-13T22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00000000000002E-2"/>
    <n v="89.21052631578948"/>
    <x v="7"/>
    <x v="19"/>
    <d v="2014-11-21T15:16:00"/>
    <d v="2014-12-25T15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0.26352173913043481"/>
    <n v="116.55769230769231"/>
    <x v="7"/>
    <x v="19"/>
    <d v="2015-07-02T17:33:43"/>
    <d v="2015-08-02T17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3.2512500000000002E-3"/>
    <n v="13.005000000000001"/>
    <x v="7"/>
    <x v="19"/>
    <d v="2014-05-28T16:33:28"/>
    <d v="2014-06-27T16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  <d v="2014-07-09T16:31:03"/>
    <d v="2014-08-08T16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7.0007000700070005E-3"/>
    <n v="17.5"/>
    <x v="7"/>
    <x v="19"/>
    <d v="2014-08-19T15:59:32"/>
    <d v="2014-09-18T15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0.46176470588235297"/>
    <n v="34.130434782608695"/>
    <x v="1"/>
    <x v="38"/>
    <d v="2017-03-07T13:35:34"/>
    <d v="2017-04-07T12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0.34410000000000002"/>
    <n v="132.34615384615384"/>
    <x v="1"/>
    <x v="38"/>
    <d v="2017-03-06T14:14:37"/>
    <d v="2017-04-05T13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.0375000000000001"/>
    <n v="922.22222222222217"/>
    <x v="1"/>
    <x v="38"/>
    <d v="2017-01-21T11:33:50"/>
    <d v="2017-03-22T10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5E-2"/>
    <n v="163.57142857142858"/>
    <x v="1"/>
    <x v="38"/>
    <d v="2017-02-21T15:41:54"/>
    <d v="2017-04-05T14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0.10539393939393939"/>
    <n v="217.375"/>
    <x v="1"/>
    <x v="38"/>
    <d v="2017-02-07T16:59:18"/>
    <d v="2017-03-24T15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.1229714285714285"/>
    <n v="149.44486692015209"/>
    <x v="1"/>
    <x v="38"/>
    <d v="2014-09-17T02:04:43"/>
    <d v="2014-10-16T01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.50844625"/>
    <n v="71.237487309644663"/>
    <x v="1"/>
    <x v="38"/>
    <d v="2013-04-27T13:47:23"/>
    <d v="2013-05-27T01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.3321535"/>
    <n v="44.464318398474738"/>
    <x v="1"/>
    <x v="38"/>
    <d v="2016-05-22T11:45:26"/>
    <d v="2016-07-21T11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.01606"/>
    <n v="164.94480519480518"/>
    <x v="1"/>
    <x v="38"/>
    <d v="2016-08-29T22:35:41"/>
    <d v="2016-10-03T22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.5390035000000002"/>
    <n v="84.871516544117654"/>
    <x v="1"/>
    <x v="38"/>
    <d v="2014-07-08T00:30:28"/>
    <d v="2014-08-08T21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.007161125319693"/>
    <n v="53.945205479452056"/>
    <x v="1"/>
    <x v="38"/>
    <d v="2014-05-21T12:53:10"/>
    <d v="2014-06-20T17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.3138181818181818"/>
    <n v="50.531468531468533"/>
    <x v="1"/>
    <x v="38"/>
    <d v="2013-06-06T20:29:20"/>
    <d v="2013-07-13T13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.0224133333333334"/>
    <n v="108.00140845070422"/>
    <x v="1"/>
    <x v="38"/>
    <d v="2015-11-14T10:41:24"/>
    <d v="2015-12-24T10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.1635599999999999"/>
    <n v="95.373770491803285"/>
    <x v="1"/>
    <x v="38"/>
    <d v="2016-09-16T10:43:16"/>
    <d v="2016-10-14T18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.6462241666666664"/>
    <n v="57.631016333938291"/>
    <x v="1"/>
    <x v="38"/>
    <d v="2016-01-18T04:33:48"/>
    <d v="2016-02-21T04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.1998010000000001"/>
    <n v="64.160481283422456"/>
    <x v="1"/>
    <x v="38"/>
    <d v="2015-09-08T02:59:53"/>
    <d v="2015-10-08T02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.2010400000000001"/>
    <n v="92.387692307692305"/>
    <x v="1"/>
    <x v="38"/>
    <d v="2014-10-22T16:57:29"/>
    <d v="2014-12-06T17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.0358333333333334"/>
    <n v="125.97972972972973"/>
    <x v="1"/>
    <x v="38"/>
    <d v="2016-04-05T09:19:05"/>
    <d v="2016-05-03T18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.0883333333333334"/>
    <n v="94.637681159420296"/>
    <x v="1"/>
    <x v="38"/>
    <d v="2016-02-17T19:44:54"/>
    <d v="2016-04-17T18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.1812400000000001"/>
    <n v="170.69942196531792"/>
    <x v="1"/>
    <x v="38"/>
    <d v="2016-10-12T06:10:53"/>
    <d v="2016-11-11T07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.62"/>
    <n v="40.762081784386616"/>
    <x v="2"/>
    <x v="30"/>
    <d v="2013-08-07T08:03:18"/>
    <d v="2013-09-06T14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.5253999999999999"/>
    <n v="68.254054054054052"/>
    <x v="2"/>
    <x v="30"/>
    <d v="2016-11-30T15:34:13"/>
    <d v="2017-01-29T15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.4005000000000001"/>
    <n v="95.48863636363636"/>
    <x v="2"/>
    <x v="30"/>
    <d v="2014-11-01T15:08:08"/>
    <d v="2014-12-31T16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.9687520259319289"/>
    <n v="7.1902649656526005"/>
    <x v="2"/>
    <x v="30"/>
    <d v="2015-07-14T02:50:59"/>
    <d v="2015-08-15T02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.445425"/>
    <n v="511.65486725663715"/>
    <x v="2"/>
    <x v="30"/>
    <d v="2017-01-10T12:52:15"/>
    <d v="2017-03-01T12:52:15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n v="1.05745"/>
    <n v="261.74504950495049"/>
    <x v="2"/>
    <x v="30"/>
    <d v="2016-03-23T08:55:11"/>
    <d v="2016-04-22T08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.9321000000000002"/>
    <n v="69.760961810466767"/>
    <x v="2"/>
    <x v="30"/>
    <d v="2015-07-13T11:14:23"/>
    <d v="2015-08-07T11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.0182666666666669"/>
    <n v="77.229591836734699"/>
    <x v="2"/>
    <x v="30"/>
    <d v="2015-11-25T09:23:54"/>
    <d v="2015-12-30T09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.0444"/>
    <n v="340.56521739130437"/>
    <x v="2"/>
    <x v="30"/>
    <d v="2015-04-01T00:46:37"/>
    <d v="2015-05-01T00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.7029262962962963"/>
    <n v="67.417903225806455"/>
    <x v="2"/>
    <x v="30"/>
    <d v="2013-03-18T07:59:35"/>
    <d v="2013-04-22T07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.0430333333333333"/>
    <n v="845.70270270270271"/>
    <x v="2"/>
    <x v="30"/>
    <d v="2014-08-21T07:37:02"/>
    <d v="2014-10-17T23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.1825000000000001"/>
    <n v="97.191780821917803"/>
    <x v="2"/>
    <x v="30"/>
    <d v="2013-04-25T14:23:48"/>
    <d v="2013-05-27T19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.07538"/>
    <n v="451.84033613445376"/>
    <x v="2"/>
    <x v="30"/>
    <d v="2015-02-09T01:32:54"/>
    <d v="2015-04-10T00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"/>
    <n v="138.66871165644173"/>
    <x v="2"/>
    <x v="30"/>
    <d v="2016-09-13T11:03:12"/>
    <d v="2016-10-13T16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.7813466666666677"/>
    <n v="21.640147492625371"/>
    <x v="2"/>
    <x v="30"/>
    <d v="2013-02-10T21:54:10"/>
    <d v="2013-03-13T15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.2290000000000001"/>
    <n v="169.51724137931035"/>
    <x v="2"/>
    <x v="30"/>
    <d v="2014-03-24T10:59:33"/>
    <d v="2014-04-23T10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.4606080000000001"/>
    <n v="161.88210526315791"/>
    <x v="2"/>
    <x v="30"/>
    <d v="2013-12-03T17:01:27"/>
    <d v="2014-01-15T14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.4794"/>
    <n v="493.13333333333333"/>
    <x v="2"/>
    <x v="30"/>
    <d v="2016-09-06T22:26:44"/>
    <d v="2016-11-05T22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.8409090909090908"/>
    <n v="22.120418848167539"/>
    <x v="2"/>
    <x v="30"/>
    <d v="2014-03-21T16:18:37"/>
    <d v="2014-05-05T16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.0333333333333334"/>
    <n v="18.235294117647058"/>
    <x v="2"/>
    <x v="30"/>
    <d v="2015-02-09T19:45:52"/>
    <d v="2015-03-11T18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4.3750000000000004E-3"/>
    <n v="8.75"/>
    <x v="3"/>
    <x v="39"/>
    <d v="2014-09-29T10:46:42"/>
    <d v="2014-10-19T21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0.29239999999999999"/>
    <n v="40.611111111111114"/>
    <x v="3"/>
    <x v="39"/>
    <d v="2012-05-01T12:16:27"/>
    <d v="2012-05-15T12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  <d v="2016-09-19T02:53:27"/>
    <d v="2016-10-19T02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499999999998E-2"/>
    <n v="37.954545454545453"/>
    <x v="3"/>
    <x v="39"/>
    <d v="2012-01-29T20:29:58"/>
    <d v="2012-02-28T20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0.21887499999999999"/>
    <n v="35.734693877551024"/>
    <x v="3"/>
    <x v="39"/>
    <d v="2012-05-15T18:42:48"/>
    <d v="2012-07-14T18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0.26700000000000002"/>
    <n v="42.157894736842103"/>
    <x v="3"/>
    <x v="39"/>
    <d v="2014-07-30T13:45:11"/>
    <d v="2014-08-29T13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0.28000000000000003"/>
    <n v="35"/>
    <x v="3"/>
    <x v="39"/>
    <d v="2012-05-15T10:33:17"/>
    <d v="2012-06-15T22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E-2"/>
    <n v="13.25"/>
    <x v="3"/>
    <x v="39"/>
    <d v="2016-08-03T12:03:22"/>
    <d v="2016-09-02T12:03:22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E-2"/>
    <n v="55"/>
    <x v="3"/>
    <x v="39"/>
    <d v="2015-03-05T14:10:37"/>
    <d v="2015-04-04T13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  <d v="2012-06-18T16:35:45"/>
    <d v="2012-06-30T15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  <d v="2014-04-18T16:17:22"/>
    <d v="2014-06-17T16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0.11458333333333333"/>
    <n v="39.285714285714285"/>
    <x v="3"/>
    <x v="39"/>
    <d v="2011-11-08T13:21:44"/>
    <d v="2011-12-18T13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0.19"/>
    <n v="47.5"/>
    <x v="3"/>
    <x v="39"/>
    <d v="2012-07-27T16:37:03"/>
    <d v="2012-08-26T16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  <d v="2014-08-12T10:15:51"/>
    <d v="2014-09-11T10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0.52"/>
    <n v="17.333333333333332"/>
    <x v="3"/>
    <x v="39"/>
    <d v="2015-03-09T13:58:47"/>
    <d v="2015-04-08T13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0.1048"/>
    <n v="31.757575757575758"/>
    <x v="3"/>
    <x v="39"/>
    <d v="2013-12-12T16:36:41"/>
    <d v="2014-01-11T16:36:41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6.6666666666666671E-3"/>
    <n v="5"/>
    <x v="3"/>
    <x v="39"/>
    <d v="2016-07-22T10:45:32"/>
    <d v="2016-08-06T10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0.11700000000000001"/>
    <n v="39"/>
    <x v="3"/>
    <x v="39"/>
    <d v="2016-09-26T05:36:23"/>
    <d v="2016-10-10T05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0.105"/>
    <n v="52.5"/>
    <x v="3"/>
    <x v="39"/>
    <d v="2016-06-03T03:47:46"/>
    <d v="2016-07-16T03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  <d v="2013-05-21T06:04:18"/>
    <d v="2013-06-20T06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7.1999999999999998E-3"/>
    <n v="9"/>
    <x v="3"/>
    <x v="39"/>
    <d v="2012-12-03T20:31:33"/>
    <d v="2013-01-02T20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7.6923076923076927E-3"/>
    <n v="25"/>
    <x v="3"/>
    <x v="39"/>
    <d v="2012-01-18T19:53:15"/>
    <d v="2012-03-18T18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2.2842639593908631E-3"/>
    <n v="30"/>
    <x v="3"/>
    <x v="39"/>
    <d v="2013-04-09T08:54:44"/>
    <d v="2013-05-24T08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E-2"/>
    <n v="11.25"/>
    <x v="3"/>
    <x v="39"/>
    <d v="2012-05-01T02:00:31"/>
    <d v="2012-05-30T14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  <d v="2012-10-12T08:53:48"/>
    <d v="2012-10-28T08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0.02"/>
    <n v="25"/>
    <x v="3"/>
    <x v="39"/>
    <d v="2011-07-12T11:01:58"/>
    <d v="2011-08-11T11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8.5000000000000006E-3"/>
    <n v="11.333333333333334"/>
    <x v="3"/>
    <x v="39"/>
    <d v="2015-06-17T18:00:50"/>
    <d v="2015-08-16T18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0.14314285714285716"/>
    <n v="29.470588235294116"/>
    <x v="3"/>
    <x v="39"/>
    <d v="2012-02-28T09:45:23"/>
    <d v="2012-03-29T08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2.5000000000000001E-3"/>
    <n v="1"/>
    <x v="3"/>
    <x v="39"/>
    <d v="2014-04-16T14:49:50"/>
    <d v="2014-06-05T14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0.1041125"/>
    <n v="63.098484848484851"/>
    <x v="3"/>
    <x v="39"/>
    <d v="2014-02-16T11:55:30"/>
    <d v="2014-03-18T10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  <d v="2012-12-14T07:45:40"/>
    <d v="2013-02-01T12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  <d v="2013-09-20T15:51:34"/>
    <d v="2013-10-05T15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1.8867924528301887E-3"/>
    <n v="1"/>
    <x v="3"/>
    <x v="39"/>
    <d v="2016-04-14T15:45:21"/>
    <d v="2016-04-24T15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0.14249999999999999"/>
    <n v="43.846153846153847"/>
    <x v="3"/>
    <x v="39"/>
    <d v="2013-02-05T22:02:08"/>
    <d v="2013-03-07T22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0.03"/>
    <n v="75"/>
    <x v="3"/>
    <x v="39"/>
    <d v="2011-11-15T19:19:14"/>
    <d v="2011-12-15T19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5E-2"/>
    <n v="45.972222222222221"/>
    <x v="3"/>
    <x v="39"/>
    <d v="2015-05-12T02:07:56"/>
    <d v="2015-06-12T02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3.3333333333333335E-3"/>
    <n v="10"/>
    <x v="3"/>
    <x v="39"/>
    <d v="2015-06-17T11:03:24"/>
    <d v="2015-07-17T11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0.25545454545454543"/>
    <n v="93.666666666666671"/>
    <x v="3"/>
    <x v="39"/>
    <d v="2014-07-26T18:28:26"/>
    <d v="2014-08-25T18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E-2"/>
    <n v="53"/>
    <x v="3"/>
    <x v="39"/>
    <d v="2015-10-23T09:03:41"/>
    <d v="2015-11-22T10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  <d v="2017-02-08T05:44:48"/>
    <d v="2017-03-10T05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.0528"/>
    <n v="47"/>
    <x v="1"/>
    <x v="6"/>
    <d v="2015-01-14T17:35:54"/>
    <d v="2015-02-12T02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.2"/>
    <n v="66.666666666666671"/>
    <x v="1"/>
    <x v="6"/>
    <d v="2015-01-22T17:11:58"/>
    <d v="2015-02-16T23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.145"/>
    <n v="18.770491803278688"/>
    <x v="1"/>
    <x v="6"/>
    <d v="2015-04-09T07:50:46"/>
    <d v="2015-04-23T07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.19"/>
    <n v="66.111111111111114"/>
    <x v="1"/>
    <x v="6"/>
    <d v="2014-10-08T13:54:03"/>
    <d v="2014-10-29T13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.0468"/>
    <n v="36.859154929577464"/>
    <x v="1"/>
    <x v="6"/>
    <d v="2016-07-06T23:32:47"/>
    <d v="2016-08-05T16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.1783999999999999"/>
    <n v="39.810810810810814"/>
    <x v="1"/>
    <x v="6"/>
    <d v="2014-06-25T08:39:40"/>
    <d v="2014-07-09T08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.1970000000000001"/>
    <n v="31.5"/>
    <x v="1"/>
    <x v="6"/>
    <d v="2014-06-17T23:45:52"/>
    <d v="2014-07-17T23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.0249999999999999"/>
    <n v="102.5"/>
    <x v="1"/>
    <x v="6"/>
    <d v="2016-06-29T11:50:43"/>
    <d v="2016-07-29T11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.0116666666666667"/>
    <n v="126.45833333333333"/>
    <x v="1"/>
    <x v="6"/>
    <d v="2015-02-20T19:18:54"/>
    <d v="2015-03-11T23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.0533333333333332"/>
    <n v="47.878787878787875"/>
    <x v="1"/>
    <x v="6"/>
    <d v="2015-01-12T17:31:43"/>
    <d v="2015-02-11T17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.0249999999999999"/>
    <n v="73.214285714285708"/>
    <x v="1"/>
    <x v="6"/>
    <d v="2016-08-09T16:35:59"/>
    <d v="2016-09-08T23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.0760000000000001"/>
    <n v="89.666666666666671"/>
    <x v="1"/>
    <x v="6"/>
    <d v="2015-06-28T00:32:39"/>
    <d v="2015-08-12T00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.105675"/>
    <n v="151.4623287671233"/>
    <x v="1"/>
    <x v="6"/>
    <d v="2015-06-21T05:03:25"/>
    <d v="2015-07-21T05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.5"/>
    <n v="25"/>
    <x v="1"/>
    <x v="6"/>
    <d v="2016-02-16T11:35:59"/>
    <d v="2016-03-03T14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.0428571428571429"/>
    <n v="36.5"/>
    <x v="1"/>
    <x v="6"/>
    <d v="2014-05-21T07:37:21"/>
    <d v="2014-06-06T18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.155"/>
    <n v="44"/>
    <x v="1"/>
    <x v="6"/>
    <d v="2014-06-05T07:40:28"/>
    <d v="2014-07-05T07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.02645125"/>
    <n v="87.357553191489373"/>
    <x v="1"/>
    <x v="6"/>
    <d v="2014-06-08T17:34:00"/>
    <d v="2014-07-08T17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.014"/>
    <n v="36.474820143884891"/>
    <x v="1"/>
    <x v="6"/>
    <d v="2015-07-16T11:12:01"/>
    <d v="2015-07-31T11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.1663479999999999"/>
    <n v="44.859538461538463"/>
    <x v="1"/>
    <x v="6"/>
    <d v="2016-05-17T01:21:10"/>
    <d v="2016-06-17T11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.33"/>
    <n v="42.903225806451616"/>
    <x v="1"/>
    <x v="6"/>
    <d v="2014-11-05T08:16:06"/>
    <d v="2015-01-04T08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.3320000000000001"/>
    <n v="51.230769230769234"/>
    <x v="1"/>
    <x v="6"/>
    <d v="2014-09-18T00:50:09"/>
    <d v="2014-10-10T06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.0183333333333333"/>
    <n v="33.944444444444443"/>
    <x v="1"/>
    <x v="6"/>
    <d v="2015-07-07T10:31:47"/>
    <d v="2015-08-06T10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.2795000000000001"/>
    <n v="90.744680851063833"/>
    <x v="1"/>
    <x v="6"/>
    <d v="2015-06-02T20:34:36"/>
    <d v="2015-07-15T19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.1499999999999999"/>
    <n v="50"/>
    <x v="1"/>
    <x v="6"/>
    <d v="2014-08-30T05:53:10"/>
    <d v="2014-09-29T05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.1000000000000001"/>
    <n v="24.444444444444443"/>
    <x v="1"/>
    <x v="6"/>
    <d v="2015-07-28T07:07:53"/>
    <d v="2015-08-22T07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.121"/>
    <n v="44.25"/>
    <x v="1"/>
    <x v="6"/>
    <d v="2015-06-30T01:24:50"/>
    <d v="2015-08-05T06:00:00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n v="1.26"/>
    <n v="67.741935483870961"/>
    <x v="1"/>
    <x v="6"/>
    <d v="2015-05-30T15:57:18"/>
    <d v="2015-06-29T15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.0024444444444445"/>
    <n v="65.376811594202906"/>
    <x v="1"/>
    <x v="6"/>
    <d v="2015-07-23T15:18:55"/>
    <d v="2015-08-22T15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.024"/>
    <n v="121.9047619047619"/>
    <x v="1"/>
    <x v="6"/>
    <d v="2016-03-22T06:55:25"/>
    <d v="2016-03-30T09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.0820000000000001"/>
    <n v="47.456140350877192"/>
    <x v="1"/>
    <x v="6"/>
    <d v="2014-04-29T22:21:04"/>
    <d v="2014-05-31T22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.0026999999999999"/>
    <n v="92.842592592592595"/>
    <x v="1"/>
    <x v="6"/>
    <d v="2015-01-24T06:55:03"/>
    <d v="2015-02-23T06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.133"/>
    <n v="68.253012048192772"/>
    <x v="1"/>
    <x v="6"/>
    <d v="2015-02-19T12:51:38"/>
    <d v="2015-04-05T23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.2757571428571428"/>
    <n v="37.209583333333335"/>
    <x v="1"/>
    <x v="6"/>
    <d v="2016-11-19T12:49:21"/>
    <d v="2016-12-14T12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.0773333333333333"/>
    <n v="25.25"/>
    <x v="1"/>
    <x v="6"/>
    <d v="2015-04-09T04:35:15"/>
    <d v="2015-05-09T04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.42"/>
    <n v="43.214285714285715"/>
    <x v="1"/>
    <x v="6"/>
    <d v="2016-07-08T13:38:29"/>
    <d v="2016-08-07T13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.4156666666666666"/>
    <n v="25.130177514792898"/>
    <x v="1"/>
    <x v="6"/>
    <d v="2015-07-03T06:13:12"/>
    <d v="2015-08-02T11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.3"/>
    <n v="23.636363636363637"/>
    <x v="1"/>
    <x v="6"/>
    <d v="2015-01-19T10:14:22"/>
    <d v="2015-02-28T10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.0603"/>
    <n v="103.95098039215686"/>
    <x v="1"/>
    <x v="6"/>
    <d v="2015-09-03T09:21:26"/>
    <d v="2015-09-23T09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.048"/>
    <n v="50.384615384615387"/>
    <x v="1"/>
    <x v="6"/>
    <d v="2015-05-15T07:36:49"/>
    <d v="2015-06-14T07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.36"/>
    <n v="13.6"/>
    <x v="1"/>
    <x v="6"/>
    <d v="2016-02-01T09:39:49"/>
    <d v="2016-02-25T19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"/>
    <n v="28.571428571428573"/>
    <x v="1"/>
    <x v="6"/>
    <d v="2014-08-24T17:08:55"/>
    <d v="2014-09-23T17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"/>
    <n v="63.829787234042556"/>
    <x v="1"/>
    <x v="6"/>
    <d v="2015-02-25T11:24:52"/>
    <d v="2015-03-27T10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.24"/>
    <n v="8.8571428571428577"/>
    <x v="1"/>
    <x v="6"/>
    <d v="2015-03-03T19:16:46"/>
    <d v="2015-03-31T17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.1692307692307693"/>
    <n v="50.666666666666664"/>
    <x v="1"/>
    <x v="6"/>
    <d v="2015-05-12T01:29:56"/>
    <d v="2015-06-12T20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.0333333333333334"/>
    <n v="60.784313725490193"/>
    <x v="1"/>
    <x v="6"/>
    <d v="2015-11-04T14:01:26"/>
    <d v="2015-12-04T14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.0774999999999999"/>
    <n v="113.42105263157895"/>
    <x v="1"/>
    <x v="6"/>
    <d v="2015-06-15T19:50:12"/>
    <d v="2015-07-10T02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.2024999999999999"/>
    <n v="104.56521739130434"/>
    <x v="1"/>
    <x v="6"/>
    <d v="2016-05-04T11:24:26"/>
    <d v="2016-06-03T11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.0037894736842106"/>
    <n v="98.30927835051547"/>
    <x v="1"/>
    <x v="6"/>
    <d v="2015-09-07T01:21:09"/>
    <d v="2015-10-02T18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.0651999999999999"/>
    <n v="35.039473684210527"/>
    <x v="1"/>
    <x v="6"/>
    <d v="2016-05-05T05:25:18"/>
    <d v="2016-06-02T05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"/>
    <n v="272.72727272727275"/>
    <x v="1"/>
    <x v="6"/>
    <d v="2014-04-29T15:09:08"/>
    <d v="2014-05-11T22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.1066666666666667"/>
    <n v="63.846153846153847"/>
    <x v="1"/>
    <x v="6"/>
    <d v="2015-06-16T14:47:50"/>
    <d v="2015-07-16T14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.1471959999999999"/>
    <n v="30.189368421052631"/>
    <x v="1"/>
    <x v="6"/>
    <d v="2014-10-26T12:01:34"/>
    <d v="2014-11-23T17:00:00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n v="1.0825925925925926"/>
    <n v="83.51428571428572"/>
    <x v="1"/>
    <x v="6"/>
    <d v="2015-09-20T22:03:53"/>
    <d v="2015-10-10T21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.7"/>
    <n v="64.761904761904759"/>
    <x v="1"/>
    <x v="6"/>
    <d v="2015-01-15T18:02:10"/>
    <d v="2015-01-30T18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.8709899999999999"/>
    <n v="20.118172043010752"/>
    <x v="1"/>
    <x v="6"/>
    <d v="2015-11-05T11:53:37"/>
    <d v="2015-12-04T19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.0777777777777777"/>
    <n v="44.090909090909093"/>
    <x v="1"/>
    <x v="6"/>
    <d v="2017-01-11T01:16:58"/>
    <d v="2017-02-17T23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"/>
    <n v="40.476190476190474"/>
    <x v="1"/>
    <x v="6"/>
    <d v="2015-10-30T16:48:04"/>
    <d v="2015-12-09T17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.2024999999999999"/>
    <n v="44.537037037037038"/>
    <x v="1"/>
    <x v="6"/>
    <d v="2014-07-22T09:34:56"/>
    <d v="2014-08-13T17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.1142857142857143"/>
    <n v="125.80645161290323"/>
    <x v="1"/>
    <x v="6"/>
    <d v="2014-08-02T00:45:54"/>
    <d v="2014-08-24T23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.04"/>
    <n v="19.696969696969695"/>
    <x v="1"/>
    <x v="6"/>
    <d v="2015-02-24T19:51:19"/>
    <d v="2015-03-18T12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0.01"/>
    <n v="10"/>
    <x v="1"/>
    <x v="6"/>
    <d v="2015-10-14T12:44:57"/>
    <d v="2015-12-13T13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  <d v="2014-05-25T17:51:35"/>
    <d v="2014-06-21T06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  <d v="2016-05-02T12:42:30"/>
    <d v="2016-06-12T23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3E-2"/>
    <n v="30"/>
    <x v="1"/>
    <x v="6"/>
    <d v="2016-12-05T08:06:20"/>
    <d v="2017-01-04T08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0.31546666666666667"/>
    <n v="60.666666666666664"/>
    <x v="1"/>
    <x v="6"/>
    <d v="2015-04-08T19:23:53"/>
    <d v="2015-06-07T19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  <d v="2015-04-14T11:36:34"/>
    <d v="2015-05-29T11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  <d v="2016-03-24T14:21:05"/>
    <d v="2016-05-23T14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2E-3"/>
    <n v="23.333333333333332"/>
    <x v="1"/>
    <x v="6"/>
    <d v="2015-04-29T10:34:19"/>
    <d v="2015-05-29T10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0.01"/>
    <n v="5"/>
    <x v="1"/>
    <x v="6"/>
    <d v="2016-03-24T05:16:40"/>
    <d v="2016-04-23T05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E-2"/>
    <n v="23.923076923076923"/>
    <x v="1"/>
    <x v="6"/>
    <d v="2014-08-06T19:10:11"/>
    <d v="2014-09-05T19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  <d v="2016-01-20T19:03:49"/>
    <d v="2016-01-29T18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E-2"/>
    <n v="15.833333333333334"/>
    <x v="1"/>
    <x v="6"/>
    <d v="2014-05-21T20:05:03"/>
    <d v="2014-06-20T20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  <d v="2014-07-15T23:34:57"/>
    <d v="2014-09-13T23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0.41699999999999998"/>
    <n v="29.785714285714285"/>
    <x v="1"/>
    <x v="6"/>
    <d v="2015-04-17T12:11:59"/>
    <d v="2015-05-07T12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0.5"/>
    <n v="60"/>
    <x v="1"/>
    <x v="6"/>
    <d v="2015-12-31T19:11:11"/>
    <d v="2016-01-29T18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4E-2"/>
    <n v="24.333333333333332"/>
    <x v="1"/>
    <x v="6"/>
    <d v="2015-06-09T19:54:07"/>
    <d v="2015-08-08T16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0.19736842105263158"/>
    <n v="500"/>
    <x v="1"/>
    <x v="6"/>
    <d v="2016-12-22T17:04:55"/>
    <d v="2017-02-20T13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  <d v="2014-11-11T08:04:55"/>
    <d v="2014-12-05T06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E-2"/>
    <n v="35"/>
    <x v="1"/>
    <x v="6"/>
    <d v="2015-08-17T03:41:44"/>
    <d v="2015-10-16T03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00000000000004E-2"/>
    <n v="29.555555555555557"/>
    <x v="1"/>
    <x v="6"/>
    <d v="2016-04-20T14:12:56"/>
    <d v="2016-06-19T14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0.32"/>
    <n v="26.666666666666668"/>
    <x v="1"/>
    <x v="6"/>
    <d v="2015-09-10T09:10:48"/>
    <d v="2015-09-24T09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4.3307086614173228E-3"/>
    <n v="18.333333333333332"/>
    <x v="1"/>
    <x v="6"/>
    <d v="2014-05-25T13:57:09"/>
    <d v="2014-06-24T13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4.0000000000000002E-4"/>
    <n v="20"/>
    <x v="1"/>
    <x v="6"/>
    <d v="2014-07-11T11:12:03"/>
    <d v="2014-09-09T11:12:03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s v="theater/plays"/>
    <n v="1.6E-2"/>
    <n v="13.333333333333334"/>
    <x v="1"/>
    <x v="6"/>
    <d v="2015-06-17T09:43:27"/>
    <d v="2015-07-17T08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  <d v="2014-11-06T21:44:19"/>
    <d v="2015-01-05T21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8.9999999999999993E-3"/>
    <n v="22.5"/>
    <x v="1"/>
    <x v="6"/>
    <d v="2016-09-14T17:55:21"/>
    <d v="2016-10-14T17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0.2016"/>
    <n v="50.4"/>
    <x v="1"/>
    <x v="6"/>
    <d v="2016-06-09T23:41:12"/>
    <d v="2016-07-03T23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0.42011733333333334"/>
    <n v="105.02933333333334"/>
    <x v="1"/>
    <x v="6"/>
    <d v="2016-09-05T14:50:54"/>
    <d v="2016-10-05T14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8.8500000000000002E-3"/>
    <n v="35.4"/>
    <x v="1"/>
    <x v="6"/>
    <d v="2016-06-19T09:14:41"/>
    <d v="2016-07-19T09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0.15"/>
    <n v="83.333333333333329"/>
    <x v="1"/>
    <x v="6"/>
    <d v="2014-04-16T23:32:45"/>
    <d v="2014-05-16T23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699999999999998E-2"/>
    <n v="35.92307692307692"/>
    <x v="1"/>
    <x v="6"/>
    <d v="2014-12-01T12:43:33"/>
    <d v="2014-12-21T12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  <d v="2015-04-20T21:47:18"/>
    <d v="2015-06-19T21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0.38119999999999998"/>
    <n v="119.125"/>
    <x v="1"/>
    <x v="6"/>
    <d v="2014-12-29T14:37:11"/>
    <d v="2015-01-28T14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199999999999998E-2"/>
    <n v="90.333333333333329"/>
    <x v="1"/>
    <x v="6"/>
    <d v="2016-12-18T15:16:26"/>
    <d v="2017-01-17T15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5E-4"/>
    <n v="2.3333333333333335"/>
    <x v="1"/>
    <x v="6"/>
    <d v="2016-04-04T22:04:53"/>
    <d v="2016-05-04T22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  <d v="2015-06-16T12:51:19"/>
    <d v="2015-07-16T12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0.10833333333333334"/>
    <n v="108.33333333333333"/>
    <x v="1"/>
    <x v="6"/>
    <d v="2016-10-29T17:55:24"/>
    <d v="2016-11-30T12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000000000000001E-2"/>
    <n v="15.75"/>
    <x v="1"/>
    <x v="6"/>
    <d v="2015-05-04T09:46:35"/>
    <d v="2015-07-03T09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2.5892857142857141E-3"/>
    <n v="29"/>
    <x v="1"/>
    <x v="6"/>
    <d v="2015-12-21T12:24:21"/>
    <d v="2016-01-20T12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0.23333333333333334"/>
    <n v="96.551724137931032"/>
    <x v="1"/>
    <x v="6"/>
    <d v="2015-07-07T16:44:12"/>
    <d v="2015-08-20T12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  <d v="2014-10-04T09:20:36"/>
    <d v="2014-12-03T10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0.33600000000000002"/>
    <n v="63"/>
    <x v="1"/>
    <x v="6"/>
    <d v="2016-04-01T09:18:38"/>
    <d v="2016-05-01T09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0.1908"/>
    <n v="381.6"/>
    <x v="1"/>
    <x v="6"/>
    <d v="2016-01-01T16:40:37"/>
    <d v="2016-02-05T23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4.1111111111111114E-3"/>
    <n v="46.25"/>
    <x v="1"/>
    <x v="6"/>
    <d v="2014-11-05T12:27:15"/>
    <d v="2014-12-05T12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0.32500000000000001"/>
    <n v="26"/>
    <x v="1"/>
    <x v="6"/>
    <d v="2015-02-11T20:50:01"/>
    <d v="2015-03-13T19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0.05"/>
    <n v="10"/>
    <x v="1"/>
    <x v="6"/>
    <d v="2015-09-14T10:11:24"/>
    <d v="2015-09-18T22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1.6666666666666668E-3"/>
    <n v="5"/>
    <x v="1"/>
    <x v="6"/>
    <d v="2014-12-12T05:15:24"/>
    <d v="2015-01-11T05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  <d v="2014-10-10T07:50:40"/>
    <d v="2014-10-17T23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0.38066666666666665"/>
    <n v="81.571428571428569"/>
    <x v="1"/>
    <x v="6"/>
    <d v="2014-07-30T15:43:05"/>
    <d v="2014-08-29T15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00000000000001E-2"/>
    <n v="7"/>
    <x v="1"/>
    <x v="6"/>
    <d v="2014-07-11T12:49:52"/>
    <d v="2014-08-08T22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00000000000001E-2"/>
    <n v="27.3"/>
    <x v="1"/>
    <x v="6"/>
    <d v="2016-02-15T16:12:08"/>
    <d v="2016-04-15T15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2E-2"/>
    <n v="29.411764705882351"/>
    <x v="1"/>
    <x v="6"/>
    <d v="2014-08-18T12:08:24"/>
    <d v="2014-08-25T16:00:00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n v="5.0000000000000001E-3"/>
    <n v="12.5"/>
    <x v="1"/>
    <x v="6"/>
    <d v="2014-11-10T13:33:15"/>
    <d v="2015-01-08T21:00:00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  <d v="2015-02-02T18:40:15"/>
    <d v="2015-04-03T17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9E-2"/>
    <n v="5.75"/>
    <x v="1"/>
    <x v="6"/>
    <d v="2014-06-21T08:19:52"/>
    <d v="2014-06-22T16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0.20833333333333334"/>
    <n v="52.083333333333336"/>
    <x v="1"/>
    <x v="6"/>
    <d v="2016-11-27T16:48:41"/>
    <d v="2016-12-12T01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E-2"/>
    <n v="183.33333333333334"/>
    <x v="1"/>
    <x v="6"/>
    <d v="2015-09-11T10:30:58"/>
    <d v="2015-10-11T10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5E-2"/>
    <n v="26.333333333333332"/>
    <x v="1"/>
    <x v="6"/>
    <d v="2015-10-01T10:57:33"/>
    <d v="2015-10-31T10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  <d v="2016-05-24T20:52:38"/>
    <d v="2016-07-23T20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0.61909090909090914"/>
    <n v="486.42857142857144"/>
    <x v="1"/>
    <x v="6"/>
    <d v="2014-07-10T00:37:12"/>
    <d v="2014-08-09T00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8.0000000000000002E-3"/>
    <n v="3"/>
    <x v="1"/>
    <x v="6"/>
    <d v="2014-12-09T16:42:19"/>
    <d v="2015-02-07T16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4"/>
    <n v="25"/>
    <x v="1"/>
    <x v="6"/>
    <d v="2015-07-25T05:33:16"/>
    <d v="2015-08-24T05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7.7999999999999996E-3"/>
    <n v="9.75"/>
    <x v="1"/>
    <x v="6"/>
    <d v="2015-07-10T23:00:18"/>
    <d v="2015-09-08T23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0.05"/>
    <n v="18.75"/>
    <x v="1"/>
    <x v="6"/>
    <d v="2014-10-28T18:13:51"/>
    <d v="2014-11-09T07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0.17771428571428571"/>
    <n v="36.588235294117645"/>
    <x v="1"/>
    <x v="6"/>
    <d v="2016-08-23T20:21:53"/>
    <d v="2016-09-06T20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2E-2"/>
    <n v="80.714285714285708"/>
    <x v="1"/>
    <x v="6"/>
    <d v="2015-07-14T10:34:26"/>
    <d v="2015-07-31T20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8.0000000000000004E-4"/>
    <n v="1"/>
    <x v="1"/>
    <x v="6"/>
    <d v="2016-03-15T16:03:57"/>
    <d v="2016-05-14T16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E-2"/>
    <n v="52.8"/>
    <x v="1"/>
    <x v="6"/>
    <d v="2016-05-09T12:33:39"/>
    <d v="2016-06-08T12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4"/>
    <n v="20"/>
    <x v="1"/>
    <x v="6"/>
    <d v="2014-10-17T01:23:21"/>
    <d v="2014-11-25T14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5"/>
    <n v="1"/>
    <x v="1"/>
    <x v="6"/>
    <d v="2015-04-13T15:11:27"/>
    <d v="2015-06-12T15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0.36499999999999999"/>
    <n v="46.928571428571431"/>
    <x v="1"/>
    <x v="6"/>
    <d v="2015-05-18T13:27:06"/>
    <d v="2015-06-27T13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0.14058171745152354"/>
    <n v="78.07692307692308"/>
    <x v="1"/>
    <x v="6"/>
    <d v="2015-12-15T22:09:34"/>
    <d v="2016-01-14T22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2.0000000000000001E-4"/>
    <n v="1"/>
    <x v="1"/>
    <x v="6"/>
    <d v="2014-07-08T17:08:59"/>
    <d v="2014-09-06T17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3E-5"/>
    <n v="1"/>
    <x v="1"/>
    <x v="6"/>
    <d v="2015-01-13T16:46:34"/>
    <d v="2015-03-14T15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0.61099999999999999"/>
    <n v="203.66666666666666"/>
    <x v="1"/>
    <x v="6"/>
    <d v="2016-02-15T04:33:10"/>
    <d v="2016-03-16T03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3E-2"/>
    <n v="20.714285714285715"/>
    <x v="1"/>
    <x v="6"/>
    <d v="2014-04-26T06:26:29"/>
    <d v="2014-05-19T06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0.2185"/>
    <n v="48.555555555555557"/>
    <x v="1"/>
    <x v="6"/>
    <d v="2015-08-29T00:37:27"/>
    <d v="2015-09-16T00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0.27239999999999998"/>
    <n v="68.099999999999994"/>
    <x v="1"/>
    <x v="6"/>
    <d v="2015-10-01T10:06:47"/>
    <d v="2015-10-29T10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000000000000006E-2"/>
    <n v="8.5"/>
    <x v="1"/>
    <x v="6"/>
    <d v="2014-07-06T09:52:09"/>
    <d v="2014-08-05T09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0.26840000000000003"/>
    <n v="51.615384615384613"/>
    <x v="1"/>
    <x v="6"/>
    <d v="2015-02-23T14:01:10"/>
    <d v="2015-03-25T13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.29"/>
    <n v="43"/>
    <x v="1"/>
    <x v="40"/>
    <d v="2014-08-26T16:16:44"/>
    <d v="2014-09-25T16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"/>
    <n v="83.333333333333329"/>
    <x v="1"/>
    <x v="40"/>
    <d v="2015-04-03T15:58:47"/>
    <d v="2015-05-18T15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"/>
    <n v="30"/>
    <x v="1"/>
    <x v="40"/>
    <d v="2015-01-08T22:39:39"/>
    <d v="2015-01-23T22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.032"/>
    <n v="175.51020408163265"/>
    <x v="1"/>
    <x v="40"/>
    <d v="2015-04-09T08:21:50"/>
    <d v="2015-05-08T22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.0244597777777777"/>
    <n v="231.66175879396985"/>
    <x v="1"/>
    <x v="40"/>
    <d v="2014-08-12T09:01:08"/>
    <d v="2014-09-11T09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.25"/>
    <n v="75"/>
    <x v="1"/>
    <x v="40"/>
    <d v="2015-02-09T13:22:59"/>
    <d v="2015-02-23T13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.3083333333333333"/>
    <n v="112.14285714285714"/>
    <x v="1"/>
    <x v="40"/>
    <d v="2014-06-16T11:03:49"/>
    <d v="2014-07-15T00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"/>
    <n v="41.666666666666664"/>
    <x v="1"/>
    <x v="40"/>
    <d v="2016-02-03T18:57:26"/>
    <d v="2016-03-04T18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.02069375"/>
    <n v="255.17343750000001"/>
    <x v="1"/>
    <x v="40"/>
    <d v="2014-04-25T08:32:38"/>
    <d v="2014-05-25T08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.0092000000000001"/>
    <n v="162.7741935483871"/>
    <x v="1"/>
    <x v="40"/>
    <d v="2015-04-07T09:01:04"/>
    <d v="2015-05-07T09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.06"/>
    <n v="88.333333333333329"/>
    <x v="1"/>
    <x v="40"/>
    <d v="2014-08-21T01:59:23"/>
    <d v="2014-09-15T01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.0509677419354839"/>
    <n v="85.736842105263165"/>
    <x v="1"/>
    <x v="40"/>
    <d v="2015-01-20T22:57:17"/>
    <d v="2015-02-21T06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.0276000000000001"/>
    <n v="47.574074074074076"/>
    <x v="1"/>
    <x v="40"/>
    <d v="2016-05-05T17:57:33"/>
    <d v="2016-06-04T17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.08"/>
    <n v="72.972972972972968"/>
    <x v="1"/>
    <x v="40"/>
    <d v="2014-05-16T10:16:04"/>
    <d v="2014-06-15T10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.0088571428571429"/>
    <n v="90.538461538461533"/>
    <x v="1"/>
    <x v="40"/>
    <d v="2016-07-02T09:00:08"/>
    <d v="2016-08-29T12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.28"/>
    <n v="37.647058823529413"/>
    <x v="1"/>
    <x v="40"/>
    <d v="2014-09-30T10:37:03"/>
    <d v="2014-10-12T23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.3333333333333333"/>
    <n v="36.363636363636367"/>
    <x v="1"/>
    <x v="40"/>
    <d v="2014-06-13T05:58:33"/>
    <d v="2014-07-13T05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.0137499999999999"/>
    <n v="126.71875"/>
    <x v="1"/>
    <x v="40"/>
    <d v="2014-12-31T11:53:34"/>
    <d v="2015-01-30T11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.0287500000000001"/>
    <n v="329.2"/>
    <x v="1"/>
    <x v="40"/>
    <d v="2014-07-25T14:25:12"/>
    <d v="2014-08-27T20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.0724"/>
    <n v="81.242424242424249"/>
    <x v="1"/>
    <x v="40"/>
    <d v="2014-12-09T13:33:38"/>
    <d v="2015-01-18T13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3E-5"/>
    <n v="1"/>
    <x v="1"/>
    <x v="38"/>
    <d v="2015-01-30T18:02:35"/>
    <d v="2015-03-01T18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0.20424999999999999"/>
    <n v="202.22772277227722"/>
    <x v="1"/>
    <x v="38"/>
    <d v="2015-11-26T14:17:39"/>
    <d v="2015-12-16T15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  <d v="2015-03-13T22:06:20"/>
    <d v="2015-04-12T22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0.01"/>
    <n v="100"/>
    <x v="1"/>
    <x v="38"/>
    <d v="2015-05-08T16:56:38"/>
    <d v="2015-06-07T16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  <d v="2015-04-23T22:21:00"/>
    <d v="2015-05-23T22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1E-3"/>
    <n v="1"/>
    <x v="1"/>
    <x v="38"/>
    <d v="2016-07-16T07:44:52"/>
    <d v="2016-08-15T07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1E-2"/>
    <n v="82.461538461538467"/>
    <x v="1"/>
    <x v="38"/>
    <d v="2016-10-06T08:29:27"/>
    <d v="2016-11-24T12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1E-5"/>
    <n v="2.6666666666666665"/>
    <x v="1"/>
    <x v="38"/>
    <d v="2015-04-03T10:34:53"/>
    <d v="2015-06-02T10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000000000000001E-2"/>
    <n v="12.5"/>
    <x v="1"/>
    <x v="38"/>
    <d v="2015-10-20T14:45:17"/>
    <d v="2015-11-19T15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  <d v="2015-12-24T03:45:52"/>
    <d v="2016-01-23T03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9E-2"/>
    <n v="18.896551724137932"/>
    <x v="1"/>
    <x v="38"/>
    <d v="2014-08-21T14:16:13"/>
    <d v="2014-10-05T14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2E-2"/>
    <n v="200.625"/>
    <x v="1"/>
    <x v="38"/>
    <d v="2016-09-15T11:33:59"/>
    <d v="2016-10-16T23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1.5125E-3"/>
    <n v="201.66666666666666"/>
    <x v="1"/>
    <x v="38"/>
    <d v="2015-09-08T14:00:21"/>
    <d v="2015-10-08T14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  <d v="2017-02-24T09:00:03"/>
    <d v="2017-03-16T08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0.59583333333333333"/>
    <n v="65"/>
    <x v="1"/>
    <x v="38"/>
    <d v="2015-05-17T12:47:29"/>
    <d v="2015-06-16T12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0.16734177215189874"/>
    <n v="66.099999999999994"/>
    <x v="1"/>
    <x v="38"/>
    <d v="2016-04-04T18:00:50"/>
    <d v="2016-05-04T18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8E-2"/>
    <n v="93.333333333333329"/>
    <x v="1"/>
    <x v="38"/>
    <d v="2015-01-26T19:16:12"/>
    <d v="2015-03-27T18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  <d v="2016-03-09T13:41:57"/>
    <d v="2016-05-08T12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  <d v="2016-05-07T19:12:05"/>
    <d v="2016-06-06T19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  <d v="2014-08-12T13:10:23"/>
    <d v="2014-09-11T13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.0962000000000001"/>
    <n v="50.75"/>
    <x v="1"/>
    <x v="6"/>
    <d v="2015-02-26T00:05:59"/>
    <d v="2015-03-25T23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.218"/>
    <n v="60.9"/>
    <x v="1"/>
    <x v="6"/>
    <d v="2015-02-01T00:51:46"/>
    <d v="2015-03-01T01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.0685"/>
    <n v="109.03061224489795"/>
    <x v="1"/>
    <x v="6"/>
    <d v="2015-06-02T06:17:04"/>
    <d v="2015-07-02T06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.0071379999999999"/>
    <n v="25.692295918367346"/>
    <x v="1"/>
    <x v="6"/>
    <d v="2014-07-07T16:50:19"/>
    <d v="2014-08-06T16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.0900000000000001"/>
    <n v="41.92307692307692"/>
    <x v="1"/>
    <x v="6"/>
    <d v="2015-06-07T12:30:33"/>
    <d v="2015-07-07T12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.1363000000000001"/>
    <n v="88.7734375"/>
    <x v="1"/>
    <x v="6"/>
    <d v="2015-08-17T12:43:32"/>
    <d v="2015-09-16T12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.1392"/>
    <n v="80.225352112676063"/>
    <x v="1"/>
    <x v="6"/>
    <d v="2015-02-06T23:44:52"/>
    <d v="2015-03-08T22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.06"/>
    <n v="78.936170212765958"/>
    <x v="1"/>
    <x v="6"/>
    <d v="2016-08-03T07:34:20"/>
    <d v="2016-08-16T22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.625"/>
    <n v="95.588235294117652"/>
    <x v="1"/>
    <x v="6"/>
    <d v="2015-04-03T13:52:33"/>
    <d v="2015-05-03T17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.06"/>
    <n v="69.890109890109883"/>
    <x v="1"/>
    <x v="6"/>
    <d v="2014-06-18T11:04:11"/>
    <d v="2014-07-18T11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.0015624999999999"/>
    <n v="74.534883720930239"/>
    <x v="1"/>
    <x v="6"/>
    <d v="2014-08-01T10:47:58"/>
    <d v="2014-08-31T10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.0535000000000001"/>
    <n v="123.94117647058823"/>
    <x v="1"/>
    <x v="6"/>
    <d v="2016-11-19T21:38:40"/>
    <d v="2016-12-04T20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.748"/>
    <n v="264.84848484848487"/>
    <x v="1"/>
    <x v="6"/>
    <d v="2015-12-03T14:38:28"/>
    <d v="2015-12-31T23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.02"/>
    <n v="58.620689655172413"/>
    <x v="1"/>
    <x v="6"/>
    <d v="2014-08-28T20:27:51"/>
    <d v="2014-09-25T20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.00125"/>
    <n v="70.884955752212392"/>
    <x v="1"/>
    <x v="6"/>
    <d v="2014-10-29T11:24:46"/>
    <d v="2014-11-26T22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.7142857142857142"/>
    <n v="8.5714285714285712"/>
    <x v="1"/>
    <x v="6"/>
    <d v="2016-02-25T12:32:10"/>
    <d v="2016-03-13T07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.1356666666666666"/>
    <n v="113.56666666666666"/>
    <x v="1"/>
    <x v="6"/>
    <d v="2015-01-22T16:08:54"/>
    <d v="2015-03-22T21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.2946666666666666"/>
    <n v="60.6875"/>
    <x v="1"/>
    <x v="6"/>
    <d v="2014-10-10T10:22:27"/>
    <d v="2014-10-20T00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.014"/>
    <n v="110.21739130434783"/>
    <x v="1"/>
    <x v="6"/>
    <d v="2014-12-20T14:47:03"/>
    <d v="2015-01-06T01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.0916666666666666"/>
    <n v="136.45833333333334"/>
    <x v="1"/>
    <x v="6"/>
    <d v="2015-08-03T16:58:50"/>
    <d v="2015-08-23T21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.28925"/>
    <n v="53.164948453608247"/>
    <x v="1"/>
    <x v="38"/>
    <d v="2015-08-09T08:25:56"/>
    <d v="2015-09-23T08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.0206"/>
    <n v="86.491525423728817"/>
    <x v="1"/>
    <x v="38"/>
    <d v="2016-01-12T11:29:03"/>
    <d v="2016-02-11T11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.465395775862069"/>
    <n v="155.23827397260274"/>
    <x v="1"/>
    <x v="38"/>
    <d v="2014-09-12T10:10:36"/>
    <d v="2014-11-11T11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.00352"/>
    <n v="115.08256880733946"/>
    <x v="1"/>
    <x v="38"/>
    <d v="2016-07-25T01:41:21"/>
    <d v="2016-08-24T01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.2164999999999999"/>
    <n v="109.5945945945946"/>
    <x v="1"/>
    <x v="38"/>
    <d v="2016-10-11T18:22:08"/>
    <d v="2016-10-30T23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.0549999999999999"/>
    <n v="45.214285714285715"/>
    <x v="1"/>
    <x v="38"/>
    <d v="2016-03-02T07:00:06"/>
    <d v="2016-05-01T06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.1040080000000001"/>
    <n v="104.15169811320754"/>
    <x v="1"/>
    <x v="38"/>
    <d v="2016-09-14T02:22:31"/>
    <d v="2016-10-12T19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"/>
    <n v="35.714285714285715"/>
    <x v="1"/>
    <x v="38"/>
    <d v="2016-05-21T03:41:21"/>
    <d v="2016-06-20T03:41:21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n v="1.76535"/>
    <n v="96.997252747252745"/>
    <x v="1"/>
    <x v="38"/>
    <d v="2015-11-28T19:29:22"/>
    <d v="2015-12-20T23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"/>
    <n v="370.37037037037038"/>
    <x v="1"/>
    <x v="38"/>
    <d v="2015-12-03T08:47:00"/>
    <d v="2016-01-07T08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.0329411764705883"/>
    <n v="94.408602150537632"/>
    <x v="1"/>
    <x v="38"/>
    <d v="2017-01-05T15:05:30"/>
    <d v="2017-01-27T15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.0449999999999999"/>
    <n v="48.984375"/>
    <x v="1"/>
    <x v="38"/>
    <d v="2016-09-09T13:25:10"/>
    <d v="2016-10-09T13:25:10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n v="1.0029999999999999"/>
    <n v="45.590909090909093"/>
    <x v="1"/>
    <x v="38"/>
    <d v="2016-01-21T15:07:47"/>
    <d v="2016-02-20T15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.577466666666667"/>
    <n v="23.275254237288134"/>
    <x v="1"/>
    <x v="38"/>
    <d v="2014-09-03T06:29:32"/>
    <d v="2014-10-03T06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.0496000000000001"/>
    <n v="63.2289156626506"/>
    <x v="1"/>
    <x v="38"/>
    <d v="2016-12-20T10:57:51"/>
    <d v="2017-01-19T10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.7194285714285715"/>
    <n v="153.5204081632653"/>
    <x v="1"/>
    <x v="38"/>
    <d v="2015-03-27T16:54:00"/>
    <d v="2015-05-26T16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.0373000000000001"/>
    <n v="90.2"/>
    <x v="1"/>
    <x v="38"/>
    <d v="2017-02-09T12:36:33"/>
    <d v="2017-02-26T23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.0302899999999999"/>
    <n v="118.97113163972287"/>
    <x v="1"/>
    <x v="38"/>
    <d v="2014-05-18T23:38:49"/>
    <d v="2014-06-15T23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.1888888888888889"/>
    <n v="80.25"/>
    <x v="1"/>
    <x v="38"/>
    <d v="2017-02-14T12:46:00"/>
    <d v="2017-02-28T21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"/>
    <n v="62.5"/>
    <x v="1"/>
    <x v="38"/>
    <d v="2017-01-17T14:51:10"/>
    <d v="2017-01-31T13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.1869988910451896"/>
    <n v="131.37719999999999"/>
    <x v="1"/>
    <x v="38"/>
    <d v="2016-06-13T16:29:42"/>
    <d v="2016-07-13T16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.0850614285714286"/>
    <n v="73.032980769230775"/>
    <x v="1"/>
    <x v="38"/>
    <d v="2012-11-26T15:04:12"/>
    <d v="2012-12-26T15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.0116666666666667"/>
    <n v="178.52941176470588"/>
    <x v="1"/>
    <x v="38"/>
    <d v="2016-01-29T15:22:56"/>
    <d v="2016-03-01T00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.12815"/>
    <n v="162.90974729241879"/>
    <x v="1"/>
    <x v="38"/>
    <d v="2014-10-16T16:08:44"/>
    <d v="2014-11-15T17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.2049622641509434"/>
    <n v="108.24237288135593"/>
    <x v="1"/>
    <x v="38"/>
    <d v="2014-09-06T11:11:45"/>
    <d v="2014-10-06T11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.0774999999999999"/>
    <n v="88.865979381443296"/>
    <x v="1"/>
    <x v="38"/>
    <d v="2014-11-14T13:09:51"/>
    <d v="2014-12-14T13:09:51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.8"/>
    <n v="54"/>
    <x v="1"/>
    <x v="38"/>
    <d v="2015-04-04T00:11:23"/>
    <d v="2015-04-25T00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.0116666666666667"/>
    <n v="116.73076923076923"/>
    <x v="1"/>
    <x v="38"/>
    <d v="2015-12-22T00:05:19"/>
    <d v="2016-01-21T00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.19756"/>
    <n v="233.8984375"/>
    <x v="1"/>
    <x v="38"/>
    <d v="2014-10-27T08:40:40"/>
    <d v="2014-11-26T09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.58"/>
    <n v="158"/>
    <x v="1"/>
    <x v="38"/>
    <d v="2014-12-23T14:58:39"/>
    <d v="2015-02-21T14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.2366666666666666"/>
    <n v="14.84"/>
    <x v="1"/>
    <x v="38"/>
    <d v="2015-11-26T06:15:16"/>
    <d v="2015-12-23T17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.1712499999999999"/>
    <n v="85.181818181818187"/>
    <x v="1"/>
    <x v="38"/>
    <d v="2015-01-20T11:52:10"/>
    <d v="2015-02-10T11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.5696000000000001"/>
    <n v="146.69158878504672"/>
    <x v="1"/>
    <x v="38"/>
    <d v="2015-05-22T15:04:09"/>
    <d v="2015-06-21T15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.13104"/>
    <n v="50.764811490125673"/>
    <x v="1"/>
    <x v="38"/>
    <d v="2014-10-07T21:58:00"/>
    <d v="2014-11-05T00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.0317647058823529"/>
    <n v="87.7"/>
    <x v="1"/>
    <x v="38"/>
    <d v="2014-05-26T12:27:18"/>
    <d v="2014-06-10T23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.0261176470588236"/>
    <n v="242.27777777777777"/>
    <x v="1"/>
    <x v="38"/>
    <d v="2014-05-19T08:09:12"/>
    <d v="2014-07-18T08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.0584090909090909"/>
    <n v="146.44654088050314"/>
    <x v="1"/>
    <x v="38"/>
    <d v="2014-07-21T15:24:03"/>
    <d v="2014-08-20T15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.0071428571428571"/>
    <n v="103.17073170731707"/>
    <x v="1"/>
    <x v="38"/>
    <d v="2015-06-08T02:09:36"/>
    <d v="2015-07-20T17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.2123333333333333"/>
    <n v="80.464601769911511"/>
    <x v="1"/>
    <x v="38"/>
    <d v="2014-04-29T15:00:20"/>
    <d v="2014-05-26T22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.0057142857142858"/>
    <n v="234.66666666666666"/>
    <x v="1"/>
    <x v="38"/>
    <d v="2015-06-15T15:18:53"/>
    <d v="2015-08-14T15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.1602222222222223"/>
    <n v="50.689320388349515"/>
    <x v="1"/>
    <x v="38"/>
    <d v="2016-10-17T09:51:09"/>
    <d v="2016-11-22T00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.0087999999999999"/>
    <n v="162.70967741935485"/>
    <x v="1"/>
    <x v="38"/>
    <d v="2016-07-13T17:53:29"/>
    <d v="2016-08-27T17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.03"/>
    <n v="120.16666666666667"/>
    <x v="1"/>
    <x v="38"/>
    <d v="2015-04-27T11:13:06"/>
    <d v="2015-06-11T11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.4641999999999999"/>
    <n v="67.697802197802204"/>
    <x v="1"/>
    <x v="38"/>
    <d v="2012-09-06T18:51:15"/>
    <d v="2012-10-06T18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.0219999999999998"/>
    <n v="52.103448275862071"/>
    <x v="1"/>
    <x v="38"/>
    <d v="2014-05-02T07:13:33"/>
    <d v="2014-05-30T11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.4333333333333333"/>
    <n v="51.6"/>
    <x v="1"/>
    <x v="38"/>
    <d v="2017-02-17T06:01:32"/>
    <d v="2017-03-03T06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.3144"/>
    <n v="164.3"/>
    <x v="1"/>
    <x v="38"/>
    <d v="2015-02-18T11:54:11"/>
    <d v="2015-03-20T10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.6801999999999999"/>
    <n v="84.858585858585855"/>
    <x v="1"/>
    <x v="38"/>
    <d v="2016-07-16T01:20:25"/>
    <d v="2016-08-15T01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.0967666666666667"/>
    <n v="94.548850574712645"/>
    <x v="1"/>
    <x v="38"/>
    <d v="2014-10-20T12:00:47"/>
    <d v="2014-11-17T23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.0668571428571429"/>
    <n v="45.536585365853661"/>
    <x v="1"/>
    <x v="38"/>
    <d v="2015-08-17T12:56:11"/>
    <d v="2015-09-16T12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"/>
    <n v="51.724137931034484"/>
    <x v="1"/>
    <x v="38"/>
    <d v="2016-08-15T16:10:47"/>
    <d v="2016-10-14T16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.272"/>
    <n v="50.88"/>
    <x v="1"/>
    <x v="38"/>
    <d v="2015-08-11T20:04:19"/>
    <d v="2015-09-10T20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.4653333333333334"/>
    <n v="191.13043478260869"/>
    <x v="1"/>
    <x v="38"/>
    <d v="2016-07-18T21:38:45"/>
    <d v="2016-08-17T21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.1253599999999999"/>
    <n v="89.314285714285717"/>
    <x v="1"/>
    <x v="38"/>
    <d v="2016-10-01T07:50:55"/>
    <d v="2016-10-31T22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.0878684000000001"/>
    <n v="88.588631921824103"/>
    <x v="1"/>
    <x v="38"/>
    <d v="2013-04-04T08:26:49"/>
    <d v="2013-05-04T08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.26732"/>
    <n v="96.300911854103347"/>
    <x v="1"/>
    <x v="38"/>
    <d v="2013-07-11T13:50:44"/>
    <d v="2013-08-16T06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.1320000000000001"/>
    <n v="33.3125"/>
    <x v="1"/>
    <x v="38"/>
    <d v="2010-07-19T16:26:13"/>
    <d v="2010-10-01T23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.0049999999999999"/>
    <n v="37.222222222222221"/>
    <x v="1"/>
    <x v="38"/>
    <d v="2016-01-04T01:03:17"/>
    <d v="2016-03-04T01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.0871389999999999"/>
    <n v="92.130423728813554"/>
    <x v="1"/>
    <x v="38"/>
    <d v="2013-12-02T14:03:58"/>
    <d v="2013-12-29T02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.075"/>
    <n v="76.785714285714292"/>
    <x v="1"/>
    <x v="38"/>
    <d v="2015-06-22T14:00:21"/>
    <d v="2015-06-26T18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.1048192771084338"/>
    <n v="96.526315789473685"/>
    <x v="1"/>
    <x v="38"/>
    <d v="2015-12-21T15:50:48"/>
    <d v="2016-01-20T15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.28"/>
    <n v="51.891891891891895"/>
    <x v="1"/>
    <x v="38"/>
    <d v="2015-09-06T11:30:47"/>
    <d v="2015-10-06T11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.1000666666666667"/>
    <n v="128.9140625"/>
    <x v="1"/>
    <x v="38"/>
    <d v="2015-03-19T20:41:39"/>
    <d v="2015-04-15T21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.0934166666666667"/>
    <n v="84.108974358974365"/>
    <x v="1"/>
    <x v="38"/>
    <d v="2016-01-18T12:26:38"/>
    <d v="2016-02-02T12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.3270650000000002"/>
    <n v="82.941562500000003"/>
    <x v="1"/>
    <x v="38"/>
    <d v="2014-07-22T22:44:15"/>
    <d v="2014-08-21T22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.9084810126582279"/>
    <n v="259.94827586206895"/>
    <x v="1"/>
    <x v="38"/>
    <d v="2014-08-11T14:16:26"/>
    <d v="2014-09-09T23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.49"/>
    <n v="37.25"/>
    <x v="1"/>
    <x v="38"/>
    <d v="2016-03-14T18:44:14"/>
    <d v="2016-04-27T08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.6639999999999999"/>
    <n v="177.02127659574469"/>
    <x v="1"/>
    <x v="38"/>
    <d v="2014-12-02T16:37:42"/>
    <d v="2014-12-31T16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.0666666666666667"/>
    <n v="74.074074074074076"/>
    <x v="1"/>
    <x v="38"/>
    <d v="2015-05-14T19:20:55"/>
    <d v="2015-06-13T19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.06"/>
    <n v="70.666666666666671"/>
    <x v="1"/>
    <x v="38"/>
    <d v="2016-04-04T23:02:40"/>
    <d v="2016-05-04T23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0.23628571428571429"/>
    <n v="23.62857142857143"/>
    <x v="1"/>
    <x v="38"/>
    <d v="2017-01-09T04:59:05"/>
    <d v="2017-02-08T04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1.5E-3"/>
    <n v="37.5"/>
    <x v="1"/>
    <x v="38"/>
    <d v="2015-04-28T11:04:54"/>
    <d v="2015-05-28T10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4.0000000000000001E-3"/>
    <n v="13.333333333333334"/>
    <x v="1"/>
    <x v="38"/>
    <d v="2014-08-11T13:16:53"/>
    <d v="2014-10-01T22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  <d v="2015-01-23T14:59:14"/>
    <d v="2015-03-01T20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2E-5"/>
    <n v="1"/>
    <x v="1"/>
    <x v="38"/>
    <d v="2014-11-10T17:59:50"/>
    <d v="2015-01-09T17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  <d v="2014-07-31T10:16:24"/>
    <d v="2014-09-29T10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  <d v="2016-03-04T10:36:51"/>
    <d v="2016-04-03T09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4"/>
    <n v="1"/>
    <x v="1"/>
    <x v="38"/>
    <d v="2016-03-31T03:59:00"/>
    <d v="2016-05-20T03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5E-2"/>
    <n v="41"/>
    <x v="1"/>
    <x v="38"/>
    <d v="2014-07-09T17:27:26"/>
    <d v="2014-08-08T17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1.5227272727272728E-3"/>
    <n v="55.833333333333336"/>
    <x v="1"/>
    <x v="38"/>
    <d v="2015-08-29T01:35:34"/>
    <d v="2015-09-28T01:35:34"/>
  </r>
  <r>
    <n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  <d v="2014-07-14T13:49:08"/>
    <d v="2014-08-13T13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0.66839999999999999"/>
    <n v="99.761194029850742"/>
    <x v="1"/>
    <x v="38"/>
    <d v="2015-09-01T07:51:32"/>
    <d v="2015-09-30T13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0.19566666666666666"/>
    <n v="25.521739130434781"/>
    <x v="1"/>
    <x v="38"/>
    <d v="2016-09-17T17:08:58"/>
    <d v="2016-10-22T17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0.11294666666666667"/>
    <n v="117.65277777777777"/>
    <x v="1"/>
    <x v="38"/>
    <d v="2015-10-21T22:07:26"/>
    <d v="2015-11-22T01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4.0000000000000002E-4"/>
    <n v="5"/>
    <x v="1"/>
    <x v="38"/>
    <d v="2014-07-04T20:19:32"/>
    <d v="2014-07-29T20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0.11985714285714286"/>
    <n v="2796.6666666666665"/>
    <x v="1"/>
    <x v="38"/>
    <d v="2016-06-10T00:28:57"/>
    <d v="2016-07-10T00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000000000000001E-2"/>
    <n v="200"/>
    <x v="1"/>
    <x v="38"/>
    <d v="2015-08-10T17:31:19"/>
    <d v="2015-09-09T17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9E-4"/>
    <n v="87.5"/>
    <x v="1"/>
    <x v="38"/>
    <d v="2015-09-16T11:35:52"/>
    <d v="2015-10-16T11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0.14099999999999999"/>
    <n v="20.142857142857142"/>
    <x v="1"/>
    <x v="38"/>
    <d v="2014-11-14T15:00:34"/>
    <d v="2014-12-14T15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399999999999999E-2"/>
    <n v="20.875"/>
    <x v="1"/>
    <x v="38"/>
    <d v="2016-11-16T12:36:09"/>
    <d v="2016-12-07T12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0.59775"/>
    <n v="61.307692307692307"/>
    <x v="1"/>
    <x v="38"/>
    <d v="2015-04-03T12:34:41"/>
    <d v="2015-04-21T00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4"/>
    <n v="1"/>
    <x v="1"/>
    <x v="38"/>
    <d v="2016-10-15T11:34:22"/>
    <d v="2016-10-29T20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5E-4"/>
    <n v="92.142857142857139"/>
    <x v="1"/>
    <x v="38"/>
    <d v="2015-04-17T11:25:00"/>
    <d v="2015-06-14T14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3E-4"/>
    <n v="7.333333333333333"/>
    <x v="1"/>
    <x v="38"/>
    <d v="2016-02-09T08:42:39"/>
    <d v="2016-03-10T08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00000000000005E-2"/>
    <n v="64.8"/>
    <x v="1"/>
    <x v="38"/>
    <d v="2016-06-29T21:27:20"/>
    <d v="2016-08-18T21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0.15060000000000001"/>
    <n v="30.12"/>
    <x v="1"/>
    <x v="38"/>
    <d v="2015-08-10T10:38:43"/>
    <d v="2015-10-09T10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4.7727272727272731E-3"/>
    <n v="52.5"/>
    <x v="1"/>
    <x v="38"/>
    <d v="2017-01-31T17:57:58"/>
    <d v="2017-03-02T17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1.1833333333333333E-3"/>
    <n v="23.666666666666668"/>
    <x v="1"/>
    <x v="38"/>
    <d v="2015-01-26T22:19:55"/>
    <d v="2015-02-25T22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8.4173998587352451E-3"/>
    <n v="415.77777777777777"/>
    <x v="1"/>
    <x v="38"/>
    <d v="2015-02-20T12:07:15"/>
    <d v="2015-03-22T11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9E-4"/>
    <n v="53.714285714285715"/>
    <x v="1"/>
    <x v="38"/>
    <d v="2014-10-27T19:40:44"/>
    <d v="2014-12-26T20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2.1029999999999998E-3"/>
    <n v="420.6"/>
    <x v="1"/>
    <x v="38"/>
    <d v="2015-08-20T23:21:31"/>
    <d v="2015-09-19T23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  <d v="2015-10-16T17:09:06"/>
    <d v="2015-11-15T18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2.8E-3"/>
    <n v="18.666666666666668"/>
    <x v="1"/>
    <x v="38"/>
    <d v="2014-08-02T08:31:18"/>
    <d v="2014-09-01T00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0.11579206701157921"/>
    <n v="78.333333333333329"/>
    <x v="1"/>
    <x v="38"/>
    <d v="2015-04-06T12:22:11"/>
    <d v="2015-05-05T13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00000000000002E-2"/>
    <n v="67.777777777777771"/>
    <x v="1"/>
    <x v="38"/>
    <d v="2015-08-30T16:12:39"/>
    <d v="2015-09-29T16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2.5000000000000001E-3"/>
    <n v="16.666666666666668"/>
    <x v="1"/>
    <x v="38"/>
    <d v="2015-06-18T11:05:59"/>
    <d v="2015-08-17T11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6.2500000000000003E-3"/>
    <n v="62.5"/>
    <x v="1"/>
    <x v="38"/>
    <d v="2016-10-21T22:36:30"/>
    <d v="2016-12-20T23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1.9384615384615384E-3"/>
    <n v="42"/>
    <x v="1"/>
    <x v="38"/>
    <d v="2014-12-08T08:44:07"/>
    <d v="2015-01-08T08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0.23416000000000001"/>
    <n v="130.0888888888889"/>
    <x v="1"/>
    <x v="38"/>
    <d v="2016-06-07T08:01:23"/>
    <d v="2016-07-08T20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9E-2"/>
    <n v="1270.2222222222222"/>
    <x v="1"/>
    <x v="38"/>
    <d v="2015-03-02T14:39:05"/>
    <d v="2015-05-01T13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0.15920000000000001"/>
    <n v="88.444444444444443"/>
    <x v="1"/>
    <x v="38"/>
    <d v="2016-07-15T17:45:43"/>
    <d v="2016-08-14T17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1E-2"/>
    <n v="56.342380952380957"/>
    <x v="1"/>
    <x v="38"/>
    <d v="2015-09-08T09:51:52"/>
    <d v="2015-10-15T17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0.22750000000000001"/>
    <n v="53.529411764705884"/>
    <x v="1"/>
    <x v="38"/>
    <d v="2014-05-01T16:49:01"/>
    <d v="2014-05-31T22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4"/>
    <n v="25"/>
    <x v="1"/>
    <x v="38"/>
    <d v="2015-07-22T14:05:56"/>
    <d v="2015-09-20T14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3.351206434316354E-3"/>
    <n v="50"/>
    <x v="1"/>
    <x v="38"/>
    <d v="2016-06-01T19:36:20"/>
    <d v="2016-07-31T19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E-2"/>
    <n v="56.785714285714285"/>
    <x v="1"/>
    <x v="38"/>
    <d v="2015-04-20T14:48:46"/>
    <d v="2015-05-20T14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0.17150000000000001"/>
    <n v="40.833333333333336"/>
    <x v="1"/>
    <x v="38"/>
    <d v="2016-09-16T07:05:01"/>
    <d v="2016-10-07T09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E-2"/>
    <n v="65.111111111111114"/>
    <x v="1"/>
    <x v="38"/>
    <d v="2015-12-21T14:00:49"/>
    <d v="2016-02-07T19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0.13900000000000001"/>
    <n v="55.6"/>
    <x v="1"/>
    <x v="38"/>
    <d v="2016-01-12T23:33:11"/>
    <d v="2016-02-11T23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0.15225"/>
    <n v="140.53846153846155"/>
    <x v="1"/>
    <x v="38"/>
    <d v="2014-09-20T09:56:15"/>
    <d v="2014-10-20T09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0.12"/>
    <n v="25"/>
    <x v="1"/>
    <x v="38"/>
    <d v="2015-06-16T04:12:17"/>
    <d v="2015-07-16T02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0.391125"/>
    <n v="69.533333333333331"/>
    <x v="1"/>
    <x v="38"/>
    <d v="2016-07-04T03:10:18"/>
    <d v="2016-08-23T03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2.6829268292682929E-3"/>
    <n v="5.5"/>
    <x v="1"/>
    <x v="38"/>
    <d v="2015-04-12T22:45:06"/>
    <d v="2015-06-11T22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0.29625000000000001"/>
    <n v="237"/>
    <x v="1"/>
    <x v="38"/>
    <d v="2015-01-02T16:48:31"/>
    <d v="2015-02-02T21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0.4236099230111206"/>
    <n v="79.870967741935488"/>
    <x v="1"/>
    <x v="38"/>
    <d v="2014-08-25T12:15:16"/>
    <d v="2014-10-19T00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2E-2"/>
    <n v="10.25"/>
    <x v="1"/>
    <x v="38"/>
    <d v="2015-08-25T05:17:56"/>
    <d v="2015-09-16T17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0.197625"/>
    <n v="272.58620689655174"/>
    <x v="1"/>
    <x v="38"/>
    <d v="2015-05-04T14:32:31"/>
    <d v="2015-05-11T14:32:31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5E-4"/>
    <n v="13"/>
    <x v="1"/>
    <x v="38"/>
    <d v="2015-02-27T11:19:54"/>
    <d v="2015-04-28T10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0.25030188679245285"/>
    <n v="58.184210526315788"/>
    <x v="1"/>
    <x v="38"/>
    <d v="2014-07-23T22:00:10"/>
    <d v="2014-08-27T22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4.0000000000000002E-4"/>
    <n v="10"/>
    <x v="1"/>
    <x v="38"/>
    <d v="2017-01-09T19:45:19"/>
    <d v="2017-02-18T19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0.26640000000000003"/>
    <n v="70.10526315789474"/>
    <x v="1"/>
    <x v="38"/>
    <d v="2014-09-03T09:17:00"/>
    <d v="2014-10-04T09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5E-2"/>
    <n v="57.888888888888886"/>
    <x v="1"/>
    <x v="38"/>
    <d v="2016-09-01T21:55:34"/>
    <d v="2016-10-31T21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51E-2"/>
    <n v="125.27027027027027"/>
    <x v="1"/>
    <x v="38"/>
    <d v="2015-03-18T12:33:02"/>
    <d v="2015-04-17T12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  <d v="2014-07-23T10:10:50"/>
    <d v="2014-09-21T10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0.03"/>
    <n v="300"/>
    <x v="1"/>
    <x v="38"/>
    <d v="2016-05-06T05:43:47"/>
    <d v="2016-06-05T05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0.57333333333333336"/>
    <n v="43"/>
    <x v="1"/>
    <x v="38"/>
    <d v="2015-03-18T07:22:05"/>
    <d v="2015-04-01T07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1E-3"/>
    <n v="1"/>
    <x v="1"/>
    <x v="38"/>
    <d v="2016-05-19T03:59:20"/>
    <d v="2016-05-27T08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3.0999999999999999E-3"/>
    <n v="775"/>
    <x v="1"/>
    <x v="38"/>
    <d v="2016-06-13T10:35:23"/>
    <d v="2016-07-02T10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5.0000000000000001E-4"/>
    <n v="5"/>
    <x v="1"/>
    <x v="38"/>
    <d v="2015-02-24T20:05:32"/>
    <d v="2015-03-26T19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4E-5"/>
    <n v="12.8"/>
    <x v="1"/>
    <x v="38"/>
    <d v="2016-03-06T17:36:36"/>
    <d v="2016-05-05T16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6.6666666666666671E-3"/>
    <n v="10"/>
    <x v="1"/>
    <x v="38"/>
    <d v="2014-07-28T11:18:55"/>
    <d v="2014-09-26T11:18:55"/>
  </r>
  <r>
    <n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n v="0.58291457286432158"/>
    <n v="58"/>
    <x v="1"/>
    <x v="38"/>
    <d v="2016-11-04T17:22:12"/>
    <d v="2016-11-09T18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0.68153600000000003"/>
    <n v="244.80459770114942"/>
    <x v="1"/>
    <x v="38"/>
    <d v="2016-06-09T18:49:58"/>
    <d v="2016-07-09T18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7E-5"/>
    <n v="6.5"/>
    <x v="1"/>
    <x v="38"/>
    <d v="2014-12-04T13:43:21"/>
    <d v="2015-02-02T13:43:21"/>
  </r>
  <r>
    <n v="3125"/>
    <x v="3124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  <d v="2015-12-07T23:57:52"/>
    <d v="2016-01-06T23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599999999999998E-2"/>
    <n v="61.176470588235297"/>
    <x v="1"/>
    <x v="38"/>
    <d v="2016-02-26T19:26:02"/>
    <d v="2016-03-27T18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  <d v="2015-01-30T15:33:49"/>
    <d v="2015-03-01T15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.0860666666666667"/>
    <n v="139.23931623931625"/>
    <x v="1"/>
    <x v="6"/>
    <d v="2017-02-14T14:49:01"/>
    <d v="2017-03-16T13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8.0000000000000002E-3"/>
    <n v="10"/>
    <x v="1"/>
    <x v="6"/>
    <d v="2017-03-09T15:13:39"/>
    <d v="2017-04-18T14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499999999999999E-2"/>
    <n v="93.75"/>
    <x v="1"/>
    <x v="6"/>
    <d v="2017-03-14T10:21:56"/>
    <d v="2017-04-13T23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0.15731707317073171"/>
    <n v="53.75"/>
    <x v="1"/>
    <x v="6"/>
    <d v="2017-03-09T08:54:05"/>
    <d v="2017-04-08T07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2E-4"/>
    <n v="10"/>
    <x v="1"/>
    <x v="6"/>
    <d v="2017-02-20T03:24:20"/>
    <d v="2017-04-21T02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.08"/>
    <n v="33.75"/>
    <x v="1"/>
    <x v="6"/>
    <d v="2017-02-22T08:33:54"/>
    <d v="2017-03-24T07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0.22500000000000001"/>
    <n v="18.75"/>
    <x v="1"/>
    <x v="6"/>
    <d v="2017-03-06T12:16:59"/>
    <d v="2017-03-27T11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0.20849420849420849"/>
    <n v="23.142857142857142"/>
    <x v="1"/>
    <x v="6"/>
    <d v="2017-03-12T22:38:41"/>
    <d v="2017-04-03T22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.278"/>
    <n v="29.045454545454547"/>
    <x v="1"/>
    <x v="6"/>
    <d v="2017-02-23T06:05:54"/>
    <d v="2017-03-31T17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3E-2"/>
    <n v="50"/>
    <x v="1"/>
    <x v="6"/>
    <d v="2017-03-13T16:14:29"/>
    <d v="2017-05-03T14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  <d v="2017-03-15T10:30:07"/>
    <d v="2017-04-03T10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3999999999999999E-2"/>
    <n v="450"/>
    <x v="1"/>
    <x v="6"/>
    <d v="2017-02-19T01:29:20"/>
    <d v="2017-03-24T23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9.5999999999999992E-3"/>
    <n v="24"/>
    <x v="1"/>
    <x v="6"/>
    <d v="2017-03-08T12:15:03"/>
    <d v="2017-04-07T11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0.51600000000000001"/>
    <n v="32.25"/>
    <x v="1"/>
    <x v="6"/>
    <d v="2017-03-06T13:04:48"/>
    <d v="2017-04-16T15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E-2"/>
    <n v="15"/>
    <x v="1"/>
    <x v="6"/>
    <d v="2017-02-17T07:18:59"/>
    <d v="2017-03-19T06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  <d v="2017-03-14T03:35:56"/>
    <d v="2017-04-09T03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0.754"/>
    <n v="251.33333333333334"/>
    <x v="1"/>
    <x v="6"/>
    <d v="2017-03-02T07:55:07"/>
    <d v="2017-03-19T01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  <d v="2017-01-26T19:58:54"/>
    <d v="2017-03-27T18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0.105"/>
    <n v="437.5"/>
    <x v="1"/>
    <x v="6"/>
    <d v="2017-03-02T11:22:46"/>
    <d v="2017-04-16T10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.1752499999999999"/>
    <n v="110.35211267605634"/>
    <x v="1"/>
    <x v="6"/>
    <d v="2014-09-27T18:15:55"/>
    <d v="2014-11-06T19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.3116666666666668"/>
    <n v="41.421052631578945"/>
    <x v="1"/>
    <x v="6"/>
    <d v="2014-09-09T10:58:04"/>
    <d v="2014-09-30T23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.04"/>
    <n v="52"/>
    <x v="1"/>
    <x v="6"/>
    <d v="2012-11-12T19:25:00"/>
    <d v="2012-12-06T21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.01"/>
    <n v="33.990384615384613"/>
    <x v="1"/>
    <x v="6"/>
    <d v="2010-10-27T01:20:03"/>
    <d v="2011-01-24T23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.004"/>
    <n v="103.35294117647059"/>
    <x v="1"/>
    <x v="6"/>
    <d v="2014-08-11T15:09:34"/>
    <d v="2014-09-10T15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.0595454545454546"/>
    <n v="34.791044776119406"/>
    <x v="1"/>
    <x v="6"/>
    <d v="2013-10-03T15:49:27"/>
    <d v="2013-11-02T15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.3558333333333334"/>
    <n v="41.773858921161825"/>
    <x v="1"/>
    <x v="6"/>
    <d v="2011-03-30T22:42:17"/>
    <d v="2011-04-30T23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.1292857142857142"/>
    <n v="64.268292682926827"/>
    <x v="1"/>
    <x v="6"/>
    <d v="2012-03-02T16:00:58"/>
    <d v="2012-04-01T15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.885046"/>
    <n v="31.209370860927152"/>
    <x v="1"/>
    <x v="6"/>
    <d v="2012-11-20T06:58:45"/>
    <d v="2012-12-20T06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.0181818181818181"/>
    <n v="62.921348314606739"/>
    <x v="1"/>
    <x v="6"/>
    <d v="2012-04-27T17:52:24"/>
    <d v="2012-06-01T17:52:24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.01"/>
    <n v="98.536585365853654"/>
    <x v="1"/>
    <x v="6"/>
    <d v="2014-07-09T13:55:05"/>
    <d v="2014-07-19T00:00:00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.1399999999999999"/>
    <n v="82.608695652173907"/>
    <x v="1"/>
    <x v="6"/>
    <d v="2013-06-22T15:09:12"/>
    <d v="2013-07-22T15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.3348133333333334"/>
    <n v="38.504230769230773"/>
    <x v="1"/>
    <x v="6"/>
    <d v="2011-12-06T20:36:01"/>
    <d v="2012-01-18T18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.0153333333333334"/>
    <n v="80.15789473684211"/>
    <x v="1"/>
    <x v="6"/>
    <d v="2014-07-21T01:21:27"/>
    <d v="2014-08-12T23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.0509999999999999"/>
    <n v="28.405405405405407"/>
    <x v="1"/>
    <x v="6"/>
    <d v="2014-09-15T07:52:02"/>
    <d v="2014-10-15T07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.2715000000000001"/>
    <n v="80.730158730158735"/>
    <x v="1"/>
    <x v="6"/>
    <d v="2014-06-09T11:27:42"/>
    <d v="2014-07-06T21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.1115384615384616"/>
    <n v="200.69444444444446"/>
    <x v="1"/>
    <x v="6"/>
    <d v="2014-05-16T13:05:25"/>
    <d v="2014-06-15T13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.0676000000000001"/>
    <n v="37.591549295774648"/>
    <x v="1"/>
    <x v="6"/>
    <d v="2014-05-07T14:20:15"/>
    <d v="2014-06-09T14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.6266666666666667"/>
    <n v="58.095238095238095"/>
    <x v="1"/>
    <x v="6"/>
    <d v="2011-04-10T22:49:20"/>
    <d v="2011-05-02T22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.6022808571428573"/>
    <n v="60.300892473118282"/>
    <x v="1"/>
    <x v="6"/>
    <d v="2014-10-28T11:35:53"/>
    <d v="2014-11-26T02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.1616666666666666"/>
    <n v="63.363636363636367"/>
    <x v="1"/>
    <x v="6"/>
    <d v="2014-07-18T23:13:01"/>
    <d v="2014-08-01T23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.242"/>
    <n v="50.901639344262293"/>
    <x v="1"/>
    <x v="6"/>
    <d v="2014-05-12T21:32:33"/>
    <d v="2014-06-13T17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.030125"/>
    <n v="100.5"/>
    <x v="1"/>
    <x v="6"/>
    <d v="2013-11-13T12:42:41"/>
    <d v="2013-12-12T23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.1225000000000001"/>
    <n v="31.619718309859156"/>
    <x v="1"/>
    <x v="6"/>
    <d v="2014-05-29T20:55:44"/>
    <d v="2014-07-01T23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.0881428571428571"/>
    <n v="65.102564102564102"/>
    <x v="1"/>
    <x v="6"/>
    <d v="2016-04-06T09:35:58"/>
    <d v="2016-05-06T09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.1499999999999999"/>
    <n v="79.310344827586206"/>
    <x v="1"/>
    <x v="6"/>
    <d v="2012-01-15T12:31:08"/>
    <d v="2012-02-14T12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.03"/>
    <n v="139.18918918918919"/>
    <x v="1"/>
    <x v="6"/>
    <d v="2014-08-27T16:04:52"/>
    <d v="2014-09-26T16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.0113333333333334"/>
    <n v="131.91304347826087"/>
    <x v="1"/>
    <x v="6"/>
    <d v="2014-08-11T15:45:08"/>
    <d v="2014-08-25T15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.0955999999999999"/>
    <n v="91.3"/>
    <x v="1"/>
    <x v="6"/>
    <d v="2010-12-19T16:17:07"/>
    <d v="2011-02-17T16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.148421052631579"/>
    <n v="39.672727272727272"/>
    <x v="1"/>
    <x v="6"/>
    <d v="2013-07-22T17:20:31"/>
    <d v="2013-08-18T10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.1739999999999999"/>
    <n v="57.549019607843135"/>
    <x v="1"/>
    <x v="6"/>
    <d v="2014-05-22T11:00:09"/>
    <d v="2014-06-21T11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.7173333333333334"/>
    <n v="33.025641025641029"/>
    <x v="1"/>
    <x v="6"/>
    <d v="2014-06-16T09:31:15"/>
    <d v="2014-07-16T09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.1416238095238094"/>
    <n v="77.335806451612896"/>
    <x v="1"/>
    <x v="6"/>
    <d v="2013-04-11T11:51:11"/>
    <d v="2013-05-06T11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.1975"/>
    <n v="31.933333333333334"/>
    <x v="1"/>
    <x v="6"/>
    <d v="2014-05-21T04:54:09"/>
    <d v="2014-06-20T04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.0900000000000001"/>
    <n v="36.333333333333336"/>
    <x v="1"/>
    <x v="6"/>
    <d v="2014-05-20T02:26:27"/>
    <d v="2014-06-15T11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.0088571428571429"/>
    <n v="46.768211920529801"/>
    <x v="1"/>
    <x v="6"/>
    <d v="2011-12-06T17:47:01"/>
    <d v="2012-01-31T12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.0900000000000001"/>
    <n v="40.073529411764703"/>
    <x v="1"/>
    <x v="6"/>
    <d v="2013-08-05T14:04:29"/>
    <d v="2013-08-23T14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.0720930232558139"/>
    <n v="100.21739130434783"/>
    <x v="1"/>
    <x v="6"/>
    <d v="2014-06-01T18:50:31"/>
    <d v="2014-07-01T18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"/>
    <n v="41.666666666666664"/>
    <x v="1"/>
    <x v="6"/>
    <d v="2014-07-09T18:27:21"/>
    <d v="2014-07-16T18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.0218750000000001"/>
    <n v="46.714285714285715"/>
    <x v="1"/>
    <x v="6"/>
    <d v="2014-08-17T17:10:38"/>
    <d v="2014-09-16T16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.1629333333333334"/>
    <n v="71.491803278688522"/>
    <x v="1"/>
    <x v="6"/>
    <d v="2014-07-15T10:59:33"/>
    <d v="2014-08-04T10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0.65"/>
    <n v="14.444444444444445"/>
    <x v="1"/>
    <x v="40"/>
    <d v="2015-05-20T04:58:22"/>
    <d v="2015-06-10T04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0.12327272727272727"/>
    <n v="356.84210526315792"/>
    <x v="1"/>
    <x v="40"/>
    <d v="2015-04-24T03:18:52"/>
    <d v="2015-05-24T03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  <d v="2016-11-08T22:37:55"/>
    <d v="2016-12-08T23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6E-2"/>
    <n v="37.75"/>
    <x v="1"/>
    <x v="40"/>
    <d v="2016-06-17T13:07:49"/>
    <d v="2016-08-16T13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00000000000001E-2"/>
    <n v="12.75"/>
    <x v="1"/>
    <x v="40"/>
    <d v="2015-01-14T17:34:19"/>
    <d v="2015-02-28T17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0.1174"/>
    <n v="24.458333333333332"/>
    <x v="1"/>
    <x v="40"/>
    <d v="2015-01-06T18:14:16"/>
    <d v="2015-02-20T18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  <d v="2015-06-26T20:29:58"/>
    <d v="2015-07-26T20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0.59142857142857141"/>
    <n v="53.07692307692308"/>
    <x v="1"/>
    <x v="40"/>
    <d v="2015-01-13T09:15:42"/>
    <d v="2015-02-12T09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5.9999999999999995E-4"/>
    <n v="300"/>
    <x v="1"/>
    <x v="40"/>
    <d v="2015-06-02T09:21:15"/>
    <d v="2015-08-01T09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0.1145"/>
    <n v="286.25"/>
    <x v="1"/>
    <x v="40"/>
    <d v="2015-01-05T06:50:18"/>
    <d v="2015-02-04T06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3.6666666666666666E-3"/>
    <n v="36.666666666666664"/>
    <x v="1"/>
    <x v="40"/>
    <d v="2015-01-09T05:11:17"/>
    <d v="2015-02-16T05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0.52159999999999995"/>
    <n v="49.20754716981132"/>
    <x v="1"/>
    <x v="40"/>
    <d v="2014-08-07T13:16:58"/>
    <d v="2014-09-06T16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.0000000000000002E-5"/>
    <n v="1"/>
    <x v="1"/>
    <x v="40"/>
    <d v="2016-03-31T02:41:41"/>
    <d v="2016-04-30T00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00000000000001E-2"/>
    <n v="12.5"/>
    <x v="1"/>
    <x v="40"/>
    <d v="2014-08-10T13:24:37"/>
    <d v="2014-08-31T13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0.54520000000000002"/>
    <n v="109.04"/>
    <x v="1"/>
    <x v="40"/>
    <d v="2015-10-16T15:29:06"/>
    <d v="2015-12-14T00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0.25"/>
    <n v="41.666666666666664"/>
    <x v="1"/>
    <x v="40"/>
    <d v="2015-08-26T18:43:42"/>
    <d v="2015-09-25T18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  <d v="2015-06-17T11:27:59"/>
    <d v="2015-07-17T11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3E-2"/>
    <n v="22.75"/>
    <x v="1"/>
    <x v="40"/>
    <d v="2015-04-01T03:59:32"/>
    <d v="2015-05-01T03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  <d v="2015-08-20T01:37:31"/>
    <d v="2015-09-19T01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0.46363636363636362"/>
    <n v="70.833333333333329"/>
    <x v="1"/>
    <x v="40"/>
    <d v="2015-02-22T01:40:07"/>
    <d v="2015-04-23T00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.0349999999999999"/>
    <n v="63.109756097560975"/>
    <x v="1"/>
    <x v="6"/>
    <d v="2014-07-07T09:31:17"/>
    <d v="2014-07-28T09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.1932315789473684"/>
    <n v="50.157964601769912"/>
    <x v="1"/>
    <x v="6"/>
    <d v="2014-05-19T10:17:38"/>
    <d v="2014-06-20T18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.2576666666666667"/>
    <n v="62.883333333333333"/>
    <x v="1"/>
    <x v="6"/>
    <d v="2012-04-14T17:28:39"/>
    <d v="2012-05-31T22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.1974347826086957"/>
    <n v="85.531055900621112"/>
    <x v="1"/>
    <x v="6"/>
    <d v="2014-07-14T09:04:40"/>
    <d v="2014-08-14T21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.2625"/>
    <n v="53.723404255319146"/>
    <x v="1"/>
    <x v="6"/>
    <d v="2014-07-09T14:05:51"/>
    <d v="2014-08-08T14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.0011666666666668"/>
    <n v="127.80851063829788"/>
    <x v="1"/>
    <x v="6"/>
    <d v="2015-06-16T13:19:19"/>
    <d v="2015-07-26T13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.0213333333333334"/>
    <n v="106.57391304347826"/>
    <x v="1"/>
    <x v="6"/>
    <d v="2015-11-29T14:01:13"/>
    <d v="2016-01-05T18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.0035142857142858"/>
    <n v="262.11194029850748"/>
    <x v="1"/>
    <x v="6"/>
    <d v="2015-08-03T10:57:51"/>
    <d v="2015-09-09T22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.0004999999999999"/>
    <n v="57.171428571428571"/>
    <x v="1"/>
    <x v="6"/>
    <d v="2015-06-10T06:06:11"/>
    <d v="2015-07-11T09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.1602222222222223"/>
    <n v="50.20192307692308"/>
    <x v="1"/>
    <x v="6"/>
    <d v="2016-10-05T08:06:24"/>
    <d v="2016-11-04T08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.0209999999999999"/>
    <n v="66.586956521739125"/>
    <x v="1"/>
    <x v="6"/>
    <d v="2014-11-27T19:03:06"/>
    <d v="2014-12-30T19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.0011000000000001"/>
    <n v="168.25210084033614"/>
    <x v="1"/>
    <x v="6"/>
    <d v="2015-02-15T18:35:47"/>
    <d v="2015-03-22T17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.0084"/>
    <n v="256.37288135593218"/>
    <x v="1"/>
    <x v="6"/>
    <d v="2017-02-06T15:00:04"/>
    <d v="2017-03-12T16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.0342499999999999"/>
    <n v="36.610619469026545"/>
    <x v="1"/>
    <x v="6"/>
    <d v="2015-05-31T11:43:23"/>
    <d v="2015-07-05T11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.248"/>
    <n v="37.142857142857146"/>
    <x v="1"/>
    <x v="6"/>
    <d v="2015-09-23T08:58:17"/>
    <d v="2015-10-24T16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.0951612903225807"/>
    <n v="45.878378378378379"/>
    <x v="1"/>
    <x v="6"/>
    <d v="2015-07-21T15:02:56"/>
    <d v="2015-08-20T15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.0203333333333333"/>
    <n v="141.71296296296296"/>
    <x v="1"/>
    <x v="6"/>
    <d v="2016-11-23T15:25:13"/>
    <d v="2017-01-10T00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.0235000000000001"/>
    <n v="52.487179487179489"/>
    <x v="1"/>
    <x v="6"/>
    <d v="2016-05-13T08:25:38"/>
    <d v="2016-06-03T16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.0416666666666667"/>
    <n v="59.523809523809526"/>
    <x v="1"/>
    <x v="6"/>
    <d v="2015-09-30T09:00:12"/>
    <d v="2015-10-30T09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.25"/>
    <n v="50"/>
    <x v="1"/>
    <x v="6"/>
    <d v="2016-12-18T16:10:36"/>
    <d v="2017-01-17T16:10:36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.0234285714285714"/>
    <n v="193.62162162162161"/>
    <x v="1"/>
    <x v="6"/>
    <d v="2015-11-15T12:01:24"/>
    <d v="2015-12-16T23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.0786500000000001"/>
    <n v="106.79702970297029"/>
    <x v="1"/>
    <x v="6"/>
    <d v="2014-10-21T01:59:58"/>
    <d v="2014-11-20T02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.0988461538461538"/>
    <n v="77.21621621621621"/>
    <x v="1"/>
    <x v="6"/>
    <d v="2014-09-15T23:02:06"/>
    <d v="2014-09-30T22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.61"/>
    <n v="57.5"/>
    <x v="1"/>
    <x v="6"/>
    <d v="2016-03-17T17:39:07"/>
    <d v="2016-04-16T17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.3120000000000001"/>
    <n v="50.46153846153846"/>
    <x v="1"/>
    <x v="6"/>
    <d v="2016-04-03T14:31:57"/>
    <d v="2016-05-03T22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.1879999999999999"/>
    <n v="97.377049180327873"/>
    <x v="1"/>
    <x v="6"/>
    <d v="2017-01-31T14:19:15"/>
    <d v="2017-03-02T14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.0039275000000001"/>
    <n v="34.91921739130435"/>
    <x v="1"/>
    <x v="6"/>
    <d v="2016-12-30T13:56:48"/>
    <d v="2017-02-01T18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.0320666666666667"/>
    <n v="85.530386740331494"/>
    <x v="1"/>
    <x v="6"/>
    <d v="2016-06-01T03:20:51"/>
    <d v="2016-07-01T03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.006"/>
    <n v="182.90909090909091"/>
    <x v="1"/>
    <x v="6"/>
    <d v="2016-11-28T17:00:33"/>
    <d v="2016-12-28T17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.0078754285714286"/>
    <n v="131.13620817843866"/>
    <x v="1"/>
    <x v="6"/>
    <d v="2015-09-05T06:23:04"/>
    <d v="2015-09-28T22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.1232142857142857"/>
    <n v="39.810126582278478"/>
    <x v="1"/>
    <x v="6"/>
    <d v="2015-06-01T07:14:58"/>
    <d v="2015-07-01T07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.0591914022517912"/>
    <n v="59.701730769230764"/>
    <x v="1"/>
    <x v="6"/>
    <d v="2015-09-30T21:08:13"/>
    <d v="2015-10-25T18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.0056666666666667"/>
    <n v="88.735294117647058"/>
    <x v="1"/>
    <x v="6"/>
    <d v="2017-01-19T11:39:08"/>
    <d v="2017-02-16T18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.1530588235294117"/>
    <n v="58.688622754491021"/>
    <x v="1"/>
    <x v="6"/>
    <d v="2014-09-11T02:47:50"/>
    <d v="2014-10-14T01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.273042"/>
    <n v="69.56513661202186"/>
    <x v="1"/>
    <x v="6"/>
    <d v="2014-08-20T13:08:12"/>
    <d v="2014-09-19T13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.028375"/>
    <n v="115.87323943661971"/>
    <x v="1"/>
    <x v="6"/>
    <d v="2015-09-14T21:19:22"/>
    <d v="2015-10-08T19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.0293749999999999"/>
    <n v="23.869565217391305"/>
    <x v="1"/>
    <x v="6"/>
    <d v="2016-11-01T11:39:42"/>
    <d v="2016-12-01T12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.043047619047619"/>
    <n v="81.125925925925927"/>
    <x v="1"/>
    <x v="6"/>
    <d v="2015-05-11T09:24:18"/>
    <d v="2015-06-11T21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.1122000000000001"/>
    <n v="57.626943005181346"/>
    <x v="1"/>
    <x v="6"/>
    <d v="2015-08-14T06:20:00"/>
    <d v="2015-09-11T22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.0586"/>
    <n v="46.429824561403507"/>
    <x v="1"/>
    <x v="6"/>
    <d v="2015-06-12T05:25:12"/>
    <d v="2015-07-12T05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.0079166666666666"/>
    <n v="60.475000000000001"/>
    <x v="1"/>
    <x v="6"/>
    <d v="2015-03-05T16:19:17"/>
    <d v="2015-04-04T15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.0492727272727274"/>
    <n v="65.579545454545453"/>
    <x v="1"/>
    <x v="6"/>
    <d v="2015-05-21T12:55:14"/>
    <d v="2015-06-20T12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.01552"/>
    <n v="119.1924882629108"/>
    <x v="1"/>
    <x v="6"/>
    <d v="2014-10-06T12:48:44"/>
    <d v="2014-11-05T13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.1073333333333333"/>
    <n v="83.05"/>
    <x v="1"/>
    <x v="6"/>
    <d v="2015-05-22T12:32:46"/>
    <d v="2015-06-21T12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.2782222222222221"/>
    <n v="57.52"/>
    <x v="1"/>
    <x v="6"/>
    <d v="2016-08-08T06:20:40"/>
    <d v="2016-09-07T06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.0182500000000001"/>
    <n v="177.08695652173913"/>
    <x v="1"/>
    <x v="6"/>
    <d v="2016-08-20T08:50:28"/>
    <d v="2016-09-07T22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.012576923076923"/>
    <n v="70.771505376344081"/>
    <x v="1"/>
    <x v="6"/>
    <d v="2015-02-23T21:03:29"/>
    <d v="2015-03-25T20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.75"/>
    <n v="29.166666666666668"/>
    <x v="1"/>
    <x v="6"/>
    <d v="2014-09-07T13:26:15"/>
    <d v="2014-10-07T13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.2806"/>
    <n v="72.76136363636364"/>
    <x v="1"/>
    <x v="6"/>
    <d v="2015-05-20T08:46:17"/>
    <d v="2015-06-10T22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.0629949999999999"/>
    <n v="51.853414634146333"/>
    <x v="1"/>
    <x v="6"/>
    <d v="2017-01-23T08:25:52"/>
    <d v="2017-02-22T08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.052142857142857"/>
    <n v="98.2"/>
    <x v="1"/>
    <x v="6"/>
    <d v="2014-12-09T16:17:41"/>
    <d v="2015-01-08T16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.0616782608695652"/>
    <n v="251.7381443298969"/>
    <x v="1"/>
    <x v="6"/>
    <d v="2016-09-01T13:15:45"/>
    <d v="2016-09-30T22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.0924"/>
    <n v="74.821917808219183"/>
    <x v="1"/>
    <x v="6"/>
    <d v="2015-10-26T11:08:38"/>
    <d v="2015-11-30T12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.0045454545454546"/>
    <n v="67.65306122448979"/>
    <x v="1"/>
    <x v="6"/>
    <d v="2015-06-16T12:24:36"/>
    <d v="2015-07-16T12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.0304098360655738"/>
    <n v="93.81343283582089"/>
    <x v="1"/>
    <x v="6"/>
    <d v="2014-11-21T02:34:22"/>
    <d v="2014-12-21T23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.121664"/>
    <n v="41.237647058823526"/>
    <x v="1"/>
    <x v="6"/>
    <d v="2015-10-07T07:23:08"/>
    <d v="2015-10-30T16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.03"/>
    <n v="52.551020408163268"/>
    <x v="1"/>
    <x v="6"/>
    <d v="2015-01-12T14:12:18"/>
    <d v="2015-01-28T17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.64"/>
    <n v="70.285714285714292"/>
    <x v="1"/>
    <x v="6"/>
    <d v="2015-11-03T12:05:15"/>
    <d v="2015-12-03T12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.3128333333333333"/>
    <n v="48.325153374233132"/>
    <x v="1"/>
    <x v="6"/>
    <d v="2015-05-12T07:52:02"/>
    <d v="2015-06-12T16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.0209999999999999"/>
    <n v="53.177083333333336"/>
    <x v="1"/>
    <x v="6"/>
    <d v="2015-06-17T13:11:00"/>
    <d v="2015-07-17T13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.28"/>
    <n v="60.952380952380949"/>
    <x v="1"/>
    <x v="6"/>
    <d v="2016-08-08T16:42:08"/>
    <d v="2016-08-24T16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.0149999999999999"/>
    <n v="116"/>
    <x v="1"/>
    <x v="6"/>
    <d v="2015-05-13T04:29:57"/>
    <d v="2015-06-16T06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.0166666666666666"/>
    <n v="61"/>
    <x v="1"/>
    <x v="6"/>
    <d v="2015-06-12T07:47:45"/>
    <d v="2015-07-12T07:47:45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n v="1.3"/>
    <n v="38.235294117647058"/>
    <x v="1"/>
    <x v="6"/>
    <d v="2014-10-03T05:29:35"/>
    <d v="2014-11-02T06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.5443"/>
    <n v="106.50344827586207"/>
    <x v="1"/>
    <x v="6"/>
    <d v="2015-10-07T07:00:09"/>
    <d v="2015-11-06T08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.0740000000000001"/>
    <n v="204.57142857142858"/>
    <x v="1"/>
    <x v="6"/>
    <d v="2016-08-29T14:14:02"/>
    <d v="2016-09-14T14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.0132258064516129"/>
    <n v="54.912587412587413"/>
    <x v="1"/>
    <x v="6"/>
    <d v="2016-01-31T11:54:32"/>
    <d v="2016-03-15T16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.0027777777777778"/>
    <n v="150.41666666666666"/>
    <x v="1"/>
    <x v="6"/>
    <d v="2015-01-13T16:07:51"/>
    <d v="2015-02-08T23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.1684444444444444"/>
    <n v="52.58"/>
    <x v="1"/>
    <x v="6"/>
    <d v="2016-02-26T17:47:59"/>
    <d v="2016-03-31T22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.0860000000000001"/>
    <n v="54.3"/>
    <x v="1"/>
    <x v="6"/>
    <d v="2014-10-19T11:23:26"/>
    <d v="2014-11-18T12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.034"/>
    <n v="76.029411764705884"/>
    <x v="1"/>
    <x v="6"/>
    <d v="2015-04-30T15:21:43"/>
    <d v="2015-05-30T15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.1427586206896552"/>
    <n v="105.2063492063492"/>
    <x v="1"/>
    <x v="6"/>
    <d v="2016-03-01T21:27:39"/>
    <d v="2016-03-31T20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.03"/>
    <n v="68.666666666666671"/>
    <x v="1"/>
    <x v="6"/>
    <d v="2015-04-27T13:09:58"/>
    <d v="2015-06-01T00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.216"/>
    <n v="129.36170212765958"/>
    <x v="1"/>
    <x v="6"/>
    <d v="2015-08-02T19:28:25"/>
    <d v="2015-09-01T19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.026467741935484"/>
    <n v="134.26371308016877"/>
    <x v="1"/>
    <x v="6"/>
    <d v="2016-03-15T23:39:48"/>
    <d v="2016-04-28T23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.0475000000000001"/>
    <n v="17.829787234042552"/>
    <x v="1"/>
    <x v="6"/>
    <d v="2016-01-10T12:51:38"/>
    <d v="2016-02-10T16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.016"/>
    <n v="203.2"/>
    <x v="1"/>
    <x v="6"/>
    <d v="2016-01-11T16:14:13"/>
    <d v="2016-01-29T00:59:00"/>
  </r>
  <r>
    <n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n v="1.1210242048409682"/>
    <n v="69.18518518518519"/>
    <x v="1"/>
    <x v="6"/>
    <d v="2017-01-27T17:37:06"/>
    <d v="2017-02-28T00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.0176666666666667"/>
    <n v="125.12295081967213"/>
    <x v="1"/>
    <x v="6"/>
    <d v="2016-07-16T15:09:42"/>
    <d v="2016-08-15T15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"/>
    <n v="73.529411764705884"/>
    <x v="1"/>
    <x v="6"/>
    <d v="2015-11-03T13:00:28"/>
    <d v="2015-11-28T13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.0026489999999999"/>
    <n v="48.437149758454105"/>
    <x v="1"/>
    <x v="6"/>
    <d v="2016-05-15T13:35:15"/>
    <d v="2016-06-20T18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.3304200000000002"/>
    <n v="26.608400000000003"/>
    <x v="1"/>
    <x v="6"/>
    <d v="2017-01-23T03:50:02"/>
    <d v="2017-02-20T03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.212"/>
    <n v="33.666666666666664"/>
    <x v="1"/>
    <x v="6"/>
    <d v="2017-02-09T07:21:31"/>
    <d v="2017-03-11T07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.1399999999999999"/>
    <n v="40.714285714285715"/>
    <x v="1"/>
    <x v="6"/>
    <d v="2015-08-16T11:51:40"/>
    <d v="2015-09-16T22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.8613861386138613"/>
    <n v="19.266666666666666"/>
    <x v="1"/>
    <x v="6"/>
    <d v="2015-10-05T13:29:08"/>
    <d v="2015-12-04T14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.7044444444444444"/>
    <n v="84.285714285714292"/>
    <x v="1"/>
    <x v="6"/>
    <d v="2017-02-02T05:12:32"/>
    <d v="2017-03-04T05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.1833333333333333"/>
    <n v="29.583333333333332"/>
    <x v="1"/>
    <x v="6"/>
    <d v="2015-05-17T07:59:14"/>
    <d v="2015-06-16T07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.0285857142857142"/>
    <n v="26.667037037037037"/>
    <x v="1"/>
    <x v="6"/>
    <d v="2016-08-27T05:37:09"/>
    <d v="2016-09-26T05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.4406666666666668"/>
    <n v="45.978723404255319"/>
    <x v="1"/>
    <x v="6"/>
    <d v="2015-11-01T13:09:32"/>
    <d v="2015-11-22T17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.0007272727272727"/>
    <n v="125.09090909090909"/>
    <x v="1"/>
    <x v="6"/>
    <d v="2015-07-08T13:30:56"/>
    <d v="2015-07-27T17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.0173000000000001"/>
    <n v="141.29166666666666"/>
    <x v="1"/>
    <x v="6"/>
    <d v="2015-08-23T17:59:28"/>
    <d v="2015-09-12T19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.1619999999999999"/>
    <n v="55.333333333333336"/>
    <x v="1"/>
    <x v="6"/>
    <d v="2015-09-14T17:01:03"/>
    <d v="2015-10-14T17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.3616666666666666"/>
    <n v="46.420454545454547"/>
    <x v="1"/>
    <x v="6"/>
    <d v="2015-04-08T12:51:02"/>
    <d v="2015-04-29T12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.3346666666666667"/>
    <n v="57.2"/>
    <x v="1"/>
    <x v="6"/>
    <d v="2016-06-17T12:39:36"/>
    <d v="2016-08-01T01:59:00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n v="1.0339285714285715"/>
    <n v="173.7"/>
    <x v="1"/>
    <x v="6"/>
    <d v="2016-11-07T03:26:16"/>
    <d v="2016-12-07T03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.1588888888888889"/>
    <n v="59.6"/>
    <x v="1"/>
    <x v="6"/>
    <d v="2015-02-21T10:38:04"/>
    <d v="2015-03-28T09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.0451666666666666"/>
    <n v="89.585714285714289"/>
    <x v="1"/>
    <x v="6"/>
    <d v="2016-11-22T09:59:12"/>
    <d v="2016-12-22T09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.0202500000000001"/>
    <n v="204.05"/>
    <x v="1"/>
    <x v="6"/>
    <d v="2015-07-01T15:32:28"/>
    <d v="2015-07-31T15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.7533333333333334"/>
    <n v="48.703703703703702"/>
    <x v="1"/>
    <x v="6"/>
    <d v="2016-05-03T00:15:42"/>
    <d v="2016-06-09T22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.0668"/>
    <n v="53.339999999999996"/>
    <x v="1"/>
    <x v="6"/>
    <d v="2016-04-14T20:22:19"/>
    <d v="2016-05-14T20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.2228571428571429"/>
    <n v="75.087719298245617"/>
    <x v="1"/>
    <x v="6"/>
    <d v="2016-03-23T16:02:45"/>
    <d v="2016-04-13T16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.5942857142857143"/>
    <n v="18"/>
    <x v="1"/>
    <x v="6"/>
    <d v="2016-09-15T10:36:18"/>
    <d v="2016-10-16T10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.0007692307692309"/>
    <n v="209.83870967741936"/>
    <x v="1"/>
    <x v="6"/>
    <d v="2015-09-06T17:17:05"/>
    <d v="2015-10-06T17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.0984"/>
    <n v="61.022222222222226"/>
    <x v="1"/>
    <x v="6"/>
    <d v="2015-09-17T02:00:10"/>
    <d v="2015-10-17T02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.0004"/>
    <n v="61"/>
    <x v="1"/>
    <x v="6"/>
    <d v="2016-10-21T14:25:46"/>
    <d v="2016-11-11T17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.1605000000000001"/>
    <n v="80.034482758620683"/>
    <x v="1"/>
    <x v="6"/>
    <d v="2016-01-13T00:51:57"/>
    <d v="2016-01-26T20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.1074999999999999"/>
    <n v="29.068965517241381"/>
    <x v="1"/>
    <x v="6"/>
    <d v="2015-04-11T01:25:11"/>
    <d v="2015-05-08T15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.1000000000000001"/>
    <n v="49.438202247191015"/>
    <x v="1"/>
    <x v="6"/>
    <d v="2016-04-06T02:17:21"/>
    <d v="2016-05-06T02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.0008673425918038"/>
    <n v="93.977440000000001"/>
    <x v="1"/>
    <x v="6"/>
    <d v="2014-07-06T15:54:35"/>
    <d v="2014-08-08T08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.0619047619047619"/>
    <n v="61.944444444444443"/>
    <x v="1"/>
    <x v="6"/>
    <d v="2016-05-08T19:57:04"/>
    <d v="2016-06-07T19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.256"/>
    <n v="78.5"/>
    <x v="1"/>
    <x v="6"/>
    <d v="2016-03-02T02:14:53"/>
    <d v="2016-04-10T21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.08"/>
    <n v="33.75"/>
    <x v="1"/>
    <x v="6"/>
    <d v="2014-12-17T09:03:06"/>
    <d v="2015-01-31T09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.01"/>
    <n v="66.44736842105263"/>
    <x v="1"/>
    <x v="6"/>
    <d v="2016-05-22T20:05:57"/>
    <d v="2016-06-21T20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.0740000000000001"/>
    <n v="35.799999999999997"/>
    <x v="1"/>
    <x v="6"/>
    <d v="2014-10-01T21:24:25"/>
    <d v="2014-10-15T22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.0151515151515151"/>
    <n v="145.65217391304347"/>
    <x v="1"/>
    <x v="6"/>
    <d v="2016-05-30T19:14:56"/>
    <d v="2016-06-21T22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.2589999999999999"/>
    <n v="25.693877551020407"/>
    <x v="1"/>
    <x v="6"/>
    <d v="2016-08-26T03:46:48"/>
    <d v="2016-09-25T03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.0166666666666666"/>
    <n v="152.5"/>
    <x v="1"/>
    <x v="6"/>
    <d v="2016-05-22T08:59:50"/>
    <d v="2016-06-05T08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.125"/>
    <n v="30"/>
    <x v="1"/>
    <x v="6"/>
    <d v="2015-03-01T13:51:17"/>
    <d v="2015-04-05T12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.0137499999999999"/>
    <n v="142.28070175438597"/>
    <x v="1"/>
    <x v="6"/>
    <d v="2015-02-06T12:08:25"/>
    <d v="2015-03-08T11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.0125"/>
    <n v="24.545454545454547"/>
    <x v="1"/>
    <x v="6"/>
    <d v="2016-04-08T03:59:26"/>
    <d v="2016-05-08T03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.4638888888888888"/>
    <n v="292.77777777777777"/>
    <x v="1"/>
    <x v="6"/>
    <d v="2014-07-02T08:48:03"/>
    <d v="2014-07-04T20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.1679999999999999"/>
    <n v="44.92307692307692"/>
    <x v="1"/>
    <x v="6"/>
    <d v="2014-07-17T02:45:08"/>
    <d v="2014-07-27T18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.0626666666666666"/>
    <n v="23.10144927536232"/>
    <x v="1"/>
    <x v="6"/>
    <d v="2015-03-02T16:17:48"/>
    <d v="2015-04-01T15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.0451999999999999"/>
    <n v="80.400000000000006"/>
    <x v="1"/>
    <x v="6"/>
    <d v="2015-09-01T11:44:46"/>
    <d v="2015-10-06T11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"/>
    <n v="72.289156626506028"/>
    <x v="1"/>
    <x v="6"/>
    <d v="2014-06-19T15:38:50"/>
    <d v="2014-07-19T15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.0457142857142858"/>
    <n v="32.972972972972975"/>
    <x v="1"/>
    <x v="6"/>
    <d v="2015-05-24T11:14:40"/>
    <d v="2015-06-15T11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.3862051149573753"/>
    <n v="116.65217391304348"/>
    <x v="1"/>
    <x v="6"/>
    <d v="2015-06-30T07:30:22"/>
    <d v="2015-07-30T07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.0032000000000001"/>
    <n v="79.61904761904762"/>
    <x v="1"/>
    <x v="6"/>
    <d v="2014-07-07T11:10:46"/>
    <d v="2014-08-03T18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"/>
    <n v="27.777777777777779"/>
    <x v="1"/>
    <x v="6"/>
    <d v="2016-03-08T04:34:06"/>
    <d v="2016-04-05T03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.1020000000000001"/>
    <n v="81.029411764705884"/>
    <x v="1"/>
    <x v="6"/>
    <d v="2014-09-19T01:46:07"/>
    <d v="2014-10-10T16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.0218"/>
    <n v="136.84821428571428"/>
    <x v="1"/>
    <x v="6"/>
    <d v="2017-02-03T08:48:00"/>
    <d v="2017-02-24T08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.0435000000000001"/>
    <n v="177.61702127659575"/>
    <x v="1"/>
    <x v="6"/>
    <d v="2016-06-28T10:58:38"/>
    <d v="2016-07-28T10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.3816666666666666"/>
    <n v="109.07894736842105"/>
    <x v="1"/>
    <x v="6"/>
    <d v="2016-11-11T18:22:34"/>
    <d v="2016-12-06T18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"/>
    <n v="119.64285714285714"/>
    <x v="1"/>
    <x v="6"/>
    <d v="2016-05-20T14:10:21"/>
    <d v="2016-06-12T12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.0166666666666666"/>
    <n v="78.205128205128204"/>
    <x v="1"/>
    <x v="6"/>
    <d v="2015-02-27T02:06:50"/>
    <d v="2015-03-31T23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.7142857142857142"/>
    <n v="52.173913043478258"/>
    <x v="1"/>
    <x v="6"/>
    <d v="2016-03-23T16:59:44"/>
    <d v="2016-04-13T08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.0144444444444445"/>
    <n v="114.125"/>
    <x v="1"/>
    <x v="6"/>
    <d v="2014-07-30T23:48:13"/>
    <d v="2014-08-29T23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.3"/>
    <n v="50"/>
    <x v="1"/>
    <x v="6"/>
    <d v="2015-02-17T21:32:48"/>
    <d v="2015-04-17T19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.1000000000000001"/>
    <n v="91.666666666666671"/>
    <x v="1"/>
    <x v="6"/>
    <d v="2015-02-18T19:35:10"/>
    <d v="2015-02-25T19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.1944999999999999"/>
    <n v="108.59090909090909"/>
    <x v="1"/>
    <x v="6"/>
    <d v="2016-04-24T08:14:14"/>
    <d v="2016-05-08T16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.002909090909091"/>
    <n v="69.822784810126578"/>
    <x v="1"/>
    <x v="6"/>
    <d v="2016-04-06T08:24:40"/>
    <d v="2016-04-29T22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.534"/>
    <n v="109.57142857142857"/>
    <x v="1"/>
    <x v="6"/>
    <d v="2016-05-22T21:39:32"/>
    <d v="2016-06-13T12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.0442857142857143"/>
    <n v="71.666666666666671"/>
    <x v="1"/>
    <x v="6"/>
    <d v="2015-10-25T11:50:11"/>
    <d v="2015-11-29T18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.0109999999999999"/>
    <n v="93.611111111111114"/>
    <x v="1"/>
    <x v="6"/>
    <d v="2014-06-16T04:29:25"/>
    <d v="2014-07-23T06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.0751999999999999"/>
    <n v="76.8"/>
    <x v="1"/>
    <x v="6"/>
    <d v="2016-05-05T18:49:38"/>
    <d v="2016-07-01T18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.15"/>
    <n v="35.795454545454547"/>
    <x v="1"/>
    <x v="6"/>
    <d v="2016-04-19T05:22:30"/>
    <d v="2016-05-02T18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.0193333333333334"/>
    <n v="55.6"/>
    <x v="1"/>
    <x v="6"/>
    <d v="2015-09-23T12:26:46"/>
    <d v="2015-10-28T23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.2628571428571429"/>
    <n v="147.33333333333334"/>
    <x v="1"/>
    <x v="6"/>
    <d v="2016-04-29T09:52:07"/>
    <d v="2016-05-10T06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.014"/>
    <n v="56.333333333333336"/>
    <x v="1"/>
    <x v="6"/>
    <d v="2016-06-15T14:34:32"/>
    <d v="2016-07-15T14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.01"/>
    <n v="96.19047619047619"/>
    <x v="1"/>
    <x v="6"/>
    <d v="2014-07-02T05:01:50"/>
    <d v="2014-08-01T05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.0299"/>
    <n v="63.574074074074076"/>
    <x v="1"/>
    <x v="6"/>
    <d v="2014-10-20T02:27:59"/>
    <d v="2014-11-19T03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.0625"/>
    <n v="184.78260869565219"/>
    <x v="1"/>
    <x v="6"/>
    <d v="2017-01-10T20:22:14"/>
    <d v="2017-02-24T20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.0137777777777779"/>
    <n v="126.72222222222223"/>
    <x v="1"/>
    <x v="6"/>
    <d v="2016-11-22T20:59:03"/>
    <d v="2016-12-14T10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.1346000000000001"/>
    <n v="83.42647058823529"/>
    <x v="1"/>
    <x v="6"/>
    <d v="2014-08-14T19:36:30"/>
    <d v="2014-09-01T10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.1800000000000002"/>
    <n v="54.5"/>
    <x v="1"/>
    <x v="6"/>
    <d v="2015-02-20T21:11:57"/>
    <d v="2015-03-06T23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.0141935483870967"/>
    <n v="302.30769230769232"/>
    <x v="1"/>
    <x v="6"/>
    <d v="2014-07-31T13:30:45"/>
    <d v="2014-08-19T11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.0593333333333332"/>
    <n v="44.138888888888886"/>
    <x v="1"/>
    <x v="6"/>
    <d v="2016-02-22T18:27:29"/>
    <d v="2016-03-15T16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.04"/>
    <n v="866.66666666666663"/>
    <x v="1"/>
    <x v="6"/>
    <d v="2015-11-12T21:26:32"/>
    <d v="2015-12-12T21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.21"/>
    <n v="61.388888888888886"/>
    <x v="1"/>
    <x v="6"/>
    <d v="2015-04-12T20:37:17"/>
    <d v="2015-05-12T20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.1866666666666668"/>
    <n v="29.666666666666668"/>
    <x v="1"/>
    <x v="6"/>
    <d v="2015-07-07T17:24:54"/>
    <d v="2015-08-01T17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.046"/>
    <n v="45.478260869565219"/>
    <x v="1"/>
    <x v="6"/>
    <d v="2014-11-25T23:47:39"/>
    <d v="2015-01-01T00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.0389999999999999"/>
    <n v="96.203703703703709"/>
    <x v="1"/>
    <x v="6"/>
    <d v="2016-11-15T19:59:40"/>
    <d v="2017-01-14T19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.1773333333333333"/>
    <n v="67.92307692307692"/>
    <x v="1"/>
    <x v="6"/>
    <d v="2016-11-16T03:01:25"/>
    <d v="2016-12-17T03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.385"/>
    <n v="30.777777777777779"/>
    <x v="1"/>
    <x v="6"/>
    <d v="2015-11-04T15:59:25"/>
    <d v="2015-12-02T15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.0349999999999999"/>
    <n v="38.333333333333336"/>
    <x v="1"/>
    <x v="6"/>
    <d v="2014-08-04T08:09:16"/>
    <d v="2014-08-24T23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.0024999999999999"/>
    <n v="66.833333333333329"/>
    <x v="1"/>
    <x v="6"/>
    <d v="2015-06-24T15:30:40"/>
    <d v="2015-07-18T11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.0657142857142856"/>
    <n v="71.730769230769226"/>
    <x v="1"/>
    <x v="6"/>
    <d v="2015-09-28T12:33:36"/>
    <d v="2015-10-28T12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"/>
    <n v="176.47058823529412"/>
    <x v="1"/>
    <x v="6"/>
    <d v="2014-05-06T09:39:33"/>
    <d v="2014-05-18T09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.0001249999999999"/>
    <n v="421.10526315789474"/>
    <x v="1"/>
    <x v="6"/>
    <d v="2015-02-24T11:49:54"/>
    <d v="2015-04-25T10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.0105"/>
    <n v="104.98701298701299"/>
    <x v="1"/>
    <x v="6"/>
    <d v="2015-02-18T12:34:59"/>
    <d v="2015-03-20T11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.0763636363636364"/>
    <n v="28.19047619047619"/>
    <x v="1"/>
    <x v="6"/>
    <d v="2014-08-07T03:31:46"/>
    <d v="2014-08-31T08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.0365"/>
    <n v="54.55263157894737"/>
    <x v="1"/>
    <x v="6"/>
    <d v="2015-08-09T07:20:00"/>
    <d v="2015-08-26T18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.0443333333333333"/>
    <n v="111.89285714285714"/>
    <x v="1"/>
    <x v="6"/>
    <d v="2014-10-25T17:52:58"/>
    <d v="2014-11-29T18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.0225"/>
    <n v="85.208333333333329"/>
    <x v="1"/>
    <x v="6"/>
    <d v="2015-02-08T23:26:23"/>
    <d v="2015-03-10T22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.0074285714285713"/>
    <n v="76.652173913043484"/>
    <x v="1"/>
    <x v="6"/>
    <d v="2016-07-08T05:20:56"/>
    <d v="2016-08-01T17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.1171428571428572"/>
    <n v="65.166666666666671"/>
    <x v="1"/>
    <x v="6"/>
    <d v="2016-06-03T13:47:00"/>
    <d v="2016-06-23T13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.0001100000000001"/>
    <n v="93.760312499999998"/>
    <x v="1"/>
    <x v="6"/>
    <d v="2015-10-14T21:06:08"/>
    <d v="2015-11-20T22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"/>
    <n v="133.33333333333334"/>
    <x v="1"/>
    <x v="6"/>
    <d v="2014-11-10T15:49:12"/>
    <d v="2014-12-10T15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.05"/>
    <n v="51.219512195121951"/>
    <x v="1"/>
    <x v="6"/>
    <d v="2014-11-03T10:28:26"/>
    <d v="2014-12-03T10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.1686666666666667"/>
    <n v="100.17142857142858"/>
    <x v="1"/>
    <x v="6"/>
    <d v="2014-11-04T13:18:08"/>
    <d v="2014-12-14T13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.038"/>
    <n v="34.6"/>
    <x v="1"/>
    <x v="6"/>
    <d v="2015-05-19T06:04:01"/>
    <d v="2015-06-18T06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.145"/>
    <n v="184.67741935483872"/>
    <x v="1"/>
    <x v="6"/>
    <d v="2016-05-04T08:31:22"/>
    <d v="2016-06-03T08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.024"/>
    <n v="69.818181818181813"/>
    <x v="1"/>
    <x v="6"/>
    <d v="2014-06-25T13:35:45"/>
    <d v="2014-07-10T13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.23"/>
    <n v="61.944444444444443"/>
    <x v="1"/>
    <x v="6"/>
    <d v="2014-07-10T08:05:48"/>
    <d v="2014-08-08T17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"/>
    <n v="41.666666666666664"/>
    <x v="1"/>
    <x v="6"/>
    <d v="2016-03-17T15:17:35"/>
    <d v="2016-05-06T15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.0580000000000001"/>
    <n v="36.06818181818182"/>
    <x v="1"/>
    <x v="6"/>
    <d v="2014-10-11T17:07:10"/>
    <d v="2014-11-05T19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.4236363636363636"/>
    <n v="29"/>
    <x v="1"/>
    <x v="6"/>
    <d v="2014-06-27T09:17:25"/>
    <d v="2014-07-27T09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.84"/>
    <n v="24.210526315789473"/>
    <x v="1"/>
    <x v="6"/>
    <d v="2015-05-16T12:05:44"/>
    <d v="2015-05-30T13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.0433333333333332"/>
    <n v="55.892857142857146"/>
    <x v="1"/>
    <x v="6"/>
    <d v="2014-05-05T05:43:09"/>
    <d v="2014-05-31T22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.1200000000000001"/>
    <n v="11.666666666666666"/>
    <x v="1"/>
    <x v="6"/>
    <d v="2016-01-09T06:28:49"/>
    <d v="2016-02-18T17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.1107499999999999"/>
    <n v="68.353846153846149"/>
    <x v="1"/>
    <x v="6"/>
    <d v="2014-10-29T13:02:56"/>
    <d v="2014-11-21T12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.0375000000000001"/>
    <n v="27.065217391304348"/>
    <x v="1"/>
    <x v="6"/>
    <d v="2015-01-22T17:05:25"/>
    <d v="2015-02-21T17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.0041"/>
    <n v="118.12941176470588"/>
    <x v="1"/>
    <x v="6"/>
    <d v="2014-07-14T17:53:34"/>
    <d v="2014-08-28T17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.0186206896551724"/>
    <n v="44.757575757575758"/>
    <x v="1"/>
    <x v="6"/>
    <d v="2015-07-08T12:22:26"/>
    <d v="2015-08-07T12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.0976666666666666"/>
    <n v="99.787878787878782"/>
    <x v="1"/>
    <x v="6"/>
    <d v="2015-10-13T09:50:43"/>
    <d v="2015-11-11T21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"/>
    <n v="117.64705882352941"/>
    <x v="1"/>
    <x v="6"/>
    <d v="2015-05-26T06:05:24"/>
    <d v="2015-06-25T06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.22"/>
    <n v="203.33333333333334"/>
    <x v="1"/>
    <x v="6"/>
    <d v="2015-05-28T07:05:02"/>
    <d v="2015-06-17T07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.3757142857142857"/>
    <n v="28.323529411764707"/>
    <x v="1"/>
    <x v="6"/>
    <d v="2016-02-09T19:24:46"/>
    <d v="2016-03-01T18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.0031000000000001"/>
    <n v="110.23076923076923"/>
    <x v="1"/>
    <x v="6"/>
    <d v="2014-06-01T06:49:36"/>
    <d v="2014-07-16T06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.071"/>
    <n v="31.970149253731343"/>
    <x v="1"/>
    <x v="6"/>
    <d v="2014-06-06T05:08:09"/>
    <d v="2014-07-06T05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.11"/>
    <n v="58.611111111111114"/>
    <x v="1"/>
    <x v="6"/>
    <d v="2014-06-18T18:48:24"/>
    <d v="2014-07-18T18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.236"/>
    <n v="29.428571428571427"/>
    <x v="1"/>
    <x v="6"/>
    <d v="2016-06-23T14:32:38"/>
    <d v="2016-07-31T15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.085"/>
    <n v="81.375"/>
    <x v="1"/>
    <x v="6"/>
    <d v="2016-05-09T19:59:50"/>
    <d v="2016-06-06T02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.0356666666666667"/>
    <n v="199.16666666666666"/>
    <x v="1"/>
    <x v="6"/>
    <d v="2015-09-17T19:32:52"/>
    <d v="2015-10-07T19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"/>
    <n v="115.38461538461539"/>
    <x v="1"/>
    <x v="6"/>
    <d v="2014-08-28T18:01:02"/>
    <d v="2014-09-27T18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.3"/>
    <n v="46.428571428571431"/>
    <x v="1"/>
    <x v="6"/>
    <d v="2015-02-18T12:35:38"/>
    <d v="2015-02-27T23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.0349999999999999"/>
    <n v="70.568181818181813"/>
    <x v="1"/>
    <x v="6"/>
    <d v="2016-11-01T14:58:45"/>
    <d v="2016-12-01T02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"/>
    <n v="22.222222222222221"/>
    <x v="1"/>
    <x v="6"/>
    <d v="2016-04-06T22:27:36"/>
    <d v="2016-04-17T18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.196"/>
    <n v="159.46666666666667"/>
    <x v="1"/>
    <x v="6"/>
    <d v="2015-03-26T04:54:05"/>
    <d v="2015-04-23T13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.0000058823529412"/>
    <n v="37.777999999999999"/>
    <x v="1"/>
    <x v="6"/>
    <d v="2014-09-12T16:55:48"/>
    <d v="2014-10-25T19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.00875"/>
    <n v="72.053571428571431"/>
    <x v="1"/>
    <x v="6"/>
    <d v="2014-04-23T15:01:47"/>
    <d v="2014-05-23T15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.0654545454545454"/>
    <n v="63.695652173913047"/>
    <x v="1"/>
    <x v="6"/>
    <d v="2016-03-19T14:43:05"/>
    <d v="2016-04-06T16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.38"/>
    <n v="28.411764705882351"/>
    <x v="1"/>
    <x v="6"/>
    <d v="2016-02-04T21:10:02"/>
    <d v="2016-02-13T19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.0115000000000001"/>
    <n v="103.21428571428571"/>
    <x v="1"/>
    <x v="6"/>
    <d v="2015-02-02T13:59:23"/>
    <d v="2015-03-04T13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.091"/>
    <n v="71.152173913043484"/>
    <x v="1"/>
    <x v="6"/>
    <d v="2015-11-15T08:29:36"/>
    <d v="2015-12-13T19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.4"/>
    <n v="35"/>
    <x v="1"/>
    <x v="6"/>
    <d v="2015-03-25T16:52:21"/>
    <d v="2015-04-24T16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.0358333333333334"/>
    <n v="81.776315789473685"/>
    <x v="1"/>
    <x v="6"/>
    <d v="2015-01-14T11:14:44"/>
    <d v="2015-02-05T01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.0297033333333332"/>
    <n v="297.02980769230766"/>
    <x v="1"/>
    <x v="6"/>
    <d v="2014-09-02T09:48:56"/>
    <d v="2014-10-04T09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.0813333333333333"/>
    <n v="46.609195402298852"/>
    <x v="1"/>
    <x v="6"/>
    <d v="2014-09-01T20:21:43"/>
    <d v="2014-09-20T21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"/>
    <n v="51.724137931034484"/>
    <x v="1"/>
    <x v="6"/>
    <d v="2014-06-02T10:29:12"/>
    <d v="2014-07-02T10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.0275000000000001"/>
    <n v="40.294117647058826"/>
    <x v="1"/>
    <x v="6"/>
    <d v="2015-02-03T12:17:27"/>
    <d v="2015-02-28T12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.3"/>
    <n v="16.25"/>
    <x v="1"/>
    <x v="6"/>
    <d v="2016-10-18T19:31:01"/>
    <d v="2016-11-01T19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.0854949999999999"/>
    <n v="30.152638888888887"/>
    <x v="1"/>
    <x v="6"/>
    <d v="2014-06-30T17:41:41"/>
    <d v="2014-07-30T17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"/>
    <n v="95.238095238095241"/>
    <x v="1"/>
    <x v="6"/>
    <d v="2014-07-19T12:32:33"/>
    <d v="2014-08-18T12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.0965"/>
    <n v="52.214285714285715"/>
    <x v="1"/>
    <x v="6"/>
    <d v="2016-01-11T08:56:54"/>
    <d v="2016-02-05T17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.0026315789473683"/>
    <n v="134.1549295774648"/>
    <x v="1"/>
    <x v="6"/>
    <d v="2014-05-16T20:30:55"/>
    <d v="2014-06-16T22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.0555000000000001"/>
    <n v="62.827380952380949"/>
    <x v="1"/>
    <x v="6"/>
    <d v="2014-06-10T04:07:49"/>
    <d v="2014-07-10T04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.1200000000000001"/>
    <n v="58.94736842105263"/>
    <x v="1"/>
    <x v="6"/>
    <d v="2016-07-21T09:48:13"/>
    <d v="2016-08-06T22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.0589999999999999"/>
    <n v="143.1081081081081"/>
    <x v="1"/>
    <x v="6"/>
    <d v="2014-07-31T07:59:53"/>
    <d v="2014-08-21T11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.01"/>
    <n v="84.166666666666671"/>
    <x v="1"/>
    <x v="6"/>
    <d v="2015-07-20T12:03:40"/>
    <d v="2015-08-19T12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.042"/>
    <n v="186.07142857142858"/>
    <x v="1"/>
    <x v="6"/>
    <d v="2015-04-06T17:16:07"/>
    <d v="2015-05-02T16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.3467833333333334"/>
    <n v="89.785555555555561"/>
    <x v="1"/>
    <x v="6"/>
    <d v="2016-01-05T16:52:10"/>
    <d v="2016-01-18T23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.052184"/>
    <n v="64.157560975609755"/>
    <x v="1"/>
    <x v="6"/>
    <d v="2014-06-18T21:57:08"/>
    <d v="2014-07-11T11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.026"/>
    <n v="59.651162790697676"/>
    <x v="1"/>
    <x v="6"/>
    <d v="2015-10-17T05:18:41"/>
    <d v="2015-11-13T15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"/>
    <n v="31.25"/>
    <x v="1"/>
    <x v="6"/>
    <d v="2015-04-30T15:11:12"/>
    <d v="2015-05-30T15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.855"/>
    <n v="41.222222222222221"/>
    <x v="1"/>
    <x v="6"/>
    <d v="2014-08-10T07:35:46"/>
    <d v="2014-09-09T07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.89"/>
    <n v="43.35"/>
    <x v="1"/>
    <x v="6"/>
    <d v="2016-05-31T01:59:46"/>
    <d v="2016-06-08T08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"/>
    <n v="64.516129032258064"/>
    <x v="1"/>
    <x v="6"/>
    <d v="2015-09-25T07:43:56"/>
    <d v="2015-10-23T07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.0820000000000001"/>
    <n v="43.28"/>
    <x v="1"/>
    <x v="6"/>
    <d v="2015-01-12T14:58:45"/>
    <d v="2015-02-05T07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.0780000000000001"/>
    <n v="77"/>
    <x v="1"/>
    <x v="6"/>
    <d v="2016-02-02T16:20:12"/>
    <d v="2016-03-18T15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.0976190476190477"/>
    <n v="51.222222222222221"/>
    <x v="1"/>
    <x v="6"/>
    <d v="2014-11-16T21:51:29"/>
    <d v="2014-12-16T21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.70625"/>
    <n v="68.25"/>
    <x v="1"/>
    <x v="6"/>
    <d v="2016-06-10T20:15:38"/>
    <d v="2016-07-08T23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.52"/>
    <n v="19.487179487179485"/>
    <x v="1"/>
    <x v="6"/>
    <d v="2015-02-01T11:54:31"/>
    <d v="2015-04-02T10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.0123076923076924"/>
    <n v="41.125"/>
    <x v="1"/>
    <x v="6"/>
    <d v="2015-03-25T12:22:07"/>
    <d v="2015-04-21T12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.532"/>
    <n v="41.405405405405403"/>
    <x v="1"/>
    <x v="6"/>
    <d v="2014-06-30T10:20:26"/>
    <d v="2014-07-22T22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.2833333333333334"/>
    <n v="27.5"/>
    <x v="1"/>
    <x v="6"/>
    <d v="2016-06-14T18:29:16"/>
    <d v="2016-08-13T18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.0071428571428571"/>
    <n v="33.571428571428569"/>
    <x v="1"/>
    <x v="6"/>
    <d v="2014-07-01T11:45:59"/>
    <d v="2014-07-31T11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.0065"/>
    <n v="145.86956521739131"/>
    <x v="1"/>
    <x v="6"/>
    <d v="2016-09-13T13:00:27"/>
    <d v="2016-10-13T13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.913"/>
    <n v="358.6875"/>
    <x v="1"/>
    <x v="6"/>
    <d v="2014-06-30T23:56:07"/>
    <d v="2014-08-01T01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.4019999999999999"/>
    <n v="50.981818181818184"/>
    <x v="1"/>
    <x v="6"/>
    <d v="2015-01-12T11:57:37"/>
    <d v="2015-02-12T00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.2433537832310839"/>
    <n v="45.037037037037038"/>
    <x v="1"/>
    <x v="6"/>
    <d v="2015-01-06T23:51:43"/>
    <d v="2015-02-02T23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.262"/>
    <n v="17.527777777777779"/>
    <x v="1"/>
    <x v="6"/>
    <d v="2016-04-20T06:31:00"/>
    <d v="2016-05-20T06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.9"/>
    <n v="50"/>
    <x v="1"/>
    <x v="6"/>
    <d v="2014-08-01T07:39:12"/>
    <d v="2014-08-15T07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.39"/>
    <n v="57.916666666666664"/>
    <x v="1"/>
    <x v="6"/>
    <d v="2016-09-30T10:11:19"/>
    <d v="2016-10-28T22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.02"/>
    <n v="29.705882352941178"/>
    <x v="1"/>
    <x v="6"/>
    <d v="2015-06-24T16:33:48"/>
    <d v="2015-07-10T13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.0338000000000001"/>
    <n v="90.684210526315795"/>
    <x v="1"/>
    <x v="6"/>
    <d v="2016-08-30T17:03:05"/>
    <d v="2016-10-10T22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.023236"/>
    <n v="55.012688172043013"/>
    <x v="1"/>
    <x v="6"/>
    <d v="2016-07-23T22:07:17"/>
    <d v="2016-08-22T22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.03"/>
    <n v="57.222222222222221"/>
    <x v="1"/>
    <x v="6"/>
    <d v="2015-07-15T10:01:12"/>
    <d v="2015-08-09T11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.2714285714285714"/>
    <n v="72.950819672131146"/>
    <x v="1"/>
    <x v="6"/>
    <d v="2016-02-19T19:27:30"/>
    <d v="2016-04-19T18:27:30"/>
  </r>
  <r>
    <n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n v="1.01"/>
    <n v="64.468085106382972"/>
    <x v="1"/>
    <x v="6"/>
    <d v="2015-02-18T11:07:12"/>
    <d v="2015-03-20T10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.2178"/>
    <n v="716.35294117647061"/>
    <x v="1"/>
    <x v="6"/>
    <d v="2016-08-23T13:22:09"/>
    <d v="2016-09-20T22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.1339285714285714"/>
    <n v="50.396825396825399"/>
    <x v="1"/>
    <x v="6"/>
    <d v="2016-03-29T10:24:05"/>
    <d v="2016-04-28T10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.5"/>
    <n v="41.666666666666664"/>
    <x v="1"/>
    <x v="6"/>
    <d v="2016-06-07T19:31:42"/>
    <d v="2016-07-15T16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.1459999999999999"/>
    <n v="35.766666666666666"/>
    <x v="1"/>
    <x v="6"/>
    <d v="2014-07-21T14:41:30"/>
    <d v="2014-08-31T15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.0205"/>
    <n v="88.739130434782609"/>
    <x v="1"/>
    <x v="6"/>
    <d v="2014-10-15T23:05:31"/>
    <d v="2014-11-06T00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"/>
    <n v="148.4848484848485"/>
    <x v="1"/>
    <x v="6"/>
    <d v="2015-02-27T15:01:36"/>
    <d v="2015-03-20T15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.01"/>
    <n v="51.794871794871796"/>
    <x v="1"/>
    <x v="6"/>
    <d v="2016-06-20T07:02:11"/>
    <d v="2016-07-20T07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.1333333333333333"/>
    <n v="20"/>
    <x v="1"/>
    <x v="6"/>
    <d v="2014-10-06T16:08:24"/>
    <d v="2014-11-02T19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.04"/>
    <n v="52"/>
    <x v="1"/>
    <x v="6"/>
    <d v="2014-10-09T01:43:10"/>
    <d v="2014-10-26T22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.1533333333333333"/>
    <n v="53.230769230769234"/>
    <x v="1"/>
    <x v="6"/>
    <d v="2015-05-04T12:40:43"/>
    <d v="2015-05-16T22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.1285000000000001"/>
    <n v="39.596491228070178"/>
    <x v="1"/>
    <x v="6"/>
    <d v="2015-02-18T17:00:22"/>
    <d v="2015-03-16T16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.2786666666666666"/>
    <n v="34.25"/>
    <x v="1"/>
    <x v="6"/>
    <d v="2014-05-22T15:31:20"/>
    <d v="2014-06-21T15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.4266666666666667"/>
    <n v="164.61538461538461"/>
    <x v="1"/>
    <x v="6"/>
    <d v="2015-06-16T02:37:07"/>
    <d v="2015-07-10T16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.1879999999999999"/>
    <n v="125.05263157894737"/>
    <x v="1"/>
    <x v="6"/>
    <d v="2014-12-16T00:56:28"/>
    <d v="2015-01-02T00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.3833333333333333"/>
    <n v="51.875"/>
    <x v="1"/>
    <x v="6"/>
    <d v="2014-06-06T13:31:06"/>
    <d v="2014-07-06T13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.599402985074627"/>
    <n v="40.285714285714285"/>
    <x v="1"/>
    <x v="6"/>
    <d v="2014-06-03T11:03:01"/>
    <d v="2014-07-03T11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.1424000000000001"/>
    <n v="64.909090909090907"/>
    <x v="1"/>
    <x v="6"/>
    <d v="2016-05-16T13:14:59"/>
    <d v="2016-06-15T13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.0060606060606061"/>
    <n v="55.333333333333336"/>
    <x v="1"/>
    <x v="6"/>
    <d v="2016-01-03T11:38:00"/>
    <d v="2016-02-02T11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.552"/>
    <n v="83.142857142857139"/>
    <x v="1"/>
    <x v="6"/>
    <d v="2015-05-02T16:00:01"/>
    <d v="2015-06-03T01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.2775000000000001"/>
    <n v="38.712121212121211"/>
    <x v="1"/>
    <x v="6"/>
    <d v="2015-05-25T17:34:12"/>
    <d v="2015-06-24T17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.212"/>
    <n v="125.37931034482759"/>
    <x v="1"/>
    <x v="6"/>
    <d v="2015-03-24T13:26:00"/>
    <d v="2015-04-17T11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.127"/>
    <n v="78.263888888888886"/>
    <x v="1"/>
    <x v="6"/>
    <d v="2014-04-24T10:15:31"/>
    <d v="2014-05-24T16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.2749999999999999"/>
    <n v="47.222222222222221"/>
    <x v="1"/>
    <x v="6"/>
    <d v="2016-03-14T14:15:24"/>
    <d v="2016-04-13T14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.5820000000000001"/>
    <n v="79.099999999999994"/>
    <x v="1"/>
    <x v="6"/>
    <d v="2015-04-27T00:59:44"/>
    <d v="2015-05-18T00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.0526894736842105"/>
    <n v="114.29199999999999"/>
    <x v="1"/>
    <x v="6"/>
    <d v="2015-09-20T19:13:17"/>
    <d v="2015-10-25T19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"/>
    <n v="51.724137931034484"/>
    <x v="1"/>
    <x v="6"/>
    <d v="2014-07-28T15:47:16"/>
    <d v="2014-08-17T00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"/>
    <n v="30.76923076923077"/>
    <x v="1"/>
    <x v="6"/>
    <d v="2016-11-15T00:09:35"/>
    <d v="2016-11-26T01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.0686"/>
    <n v="74.208333333333329"/>
    <x v="1"/>
    <x v="6"/>
    <d v="2014-10-03T13:18:29"/>
    <d v="2014-11-01T12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.244"/>
    <n v="47.846153846153847"/>
    <x v="1"/>
    <x v="6"/>
    <d v="2016-08-02T15:19:26"/>
    <d v="2016-09-11T15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.0870406189555126"/>
    <n v="34.408163265306122"/>
    <x v="1"/>
    <x v="6"/>
    <d v="2016-05-21T12:48:24"/>
    <d v="2016-06-02T17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.0242424242424242"/>
    <n v="40.238095238095241"/>
    <x v="1"/>
    <x v="6"/>
    <d v="2016-03-29T22:48:24"/>
    <d v="2016-05-28T16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.0549999999999999"/>
    <n v="60.285714285714285"/>
    <x v="1"/>
    <x v="6"/>
    <d v="2015-05-07T19:52:05"/>
    <d v="2015-07-01T01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.0629999999999999"/>
    <n v="25.30952380952381"/>
    <x v="1"/>
    <x v="6"/>
    <d v="2016-02-19T17:03:58"/>
    <d v="2016-03-06T23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.0066666666666666"/>
    <n v="35.952380952380949"/>
    <x v="1"/>
    <x v="6"/>
    <d v="2015-08-17T13:19:55"/>
    <d v="2015-09-11T13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.054"/>
    <n v="136"/>
    <x v="1"/>
    <x v="6"/>
    <d v="2016-03-01T15:08:44"/>
    <d v="2016-03-15T22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.0755999999999999"/>
    <n v="70.763157894736835"/>
    <x v="1"/>
    <x v="6"/>
    <d v="2016-06-24T06:28:48"/>
    <d v="2016-07-24T06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"/>
    <n v="125"/>
    <x v="1"/>
    <x v="6"/>
    <d v="2015-10-20T12:58:11"/>
    <d v="2015-11-19T13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.0376000000000001"/>
    <n v="66.512820512820511"/>
    <x v="1"/>
    <x v="6"/>
    <d v="2014-05-01T17:27:25"/>
    <d v="2014-05-12T23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.0149999999999999"/>
    <n v="105"/>
    <x v="1"/>
    <x v="6"/>
    <d v="2014-07-09T12:37:20"/>
    <d v="2014-08-23T12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.044"/>
    <n v="145"/>
    <x v="1"/>
    <x v="6"/>
    <d v="2016-05-01T17:08:57"/>
    <d v="2016-05-31T17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.8"/>
    <n v="12"/>
    <x v="1"/>
    <x v="6"/>
    <d v="2016-04-17T12:30:53"/>
    <d v="2016-05-10T16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.0633333333333332"/>
    <n v="96.666666666666671"/>
    <x v="1"/>
    <x v="6"/>
    <d v="2014-11-07T15:37:46"/>
    <d v="2014-11-20T23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.0055555555555555"/>
    <n v="60.333333333333336"/>
    <x v="1"/>
    <x v="6"/>
    <d v="2014-06-12T09:54:06"/>
    <d v="2014-07-02T09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.012"/>
    <n v="79.89473684210526"/>
    <x v="1"/>
    <x v="6"/>
    <d v="2014-10-15T15:58:15"/>
    <d v="2014-11-07T13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"/>
    <n v="58.823529411764703"/>
    <x v="1"/>
    <x v="6"/>
    <d v="2015-02-22T07:53:12"/>
    <d v="2015-04-23T06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.1839285714285714"/>
    <n v="75.340909090909093"/>
    <x v="1"/>
    <x v="6"/>
    <d v="2014-05-21T21:18:32"/>
    <d v="2014-06-03T23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.1000000000000001"/>
    <n v="55"/>
    <x v="1"/>
    <x v="6"/>
    <d v="2015-01-16T15:19:12"/>
    <d v="2015-02-01T23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.0266666666666666"/>
    <n v="66.956521739130437"/>
    <x v="1"/>
    <x v="6"/>
    <d v="2015-05-01T13:32:51"/>
    <d v="2015-05-31T13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"/>
    <n v="227.27272727272728"/>
    <x v="1"/>
    <x v="6"/>
    <d v="2014-08-04T19:14:30"/>
    <d v="2014-09-07T22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"/>
    <n v="307.69230769230768"/>
    <x v="1"/>
    <x v="6"/>
    <d v="2014-06-04T14:37:14"/>
    <d v="2014-07-04T06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.10046"/>
    <n v="50.020909090909093"/>
    <x v="1"/>
    <x v="6"/>
    <d v="2014-09-11T13:48:19"/>
    <d v="2014-10-02T09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.0135000000000001"/>
    <n v="72.392857142857139"/>
    <x v="1"/>
    <x v="6"/>
    <d v="2015-02-02T09:22:30"/>
    <d v="2015-03-04T09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.0075000000000001"/>
    <n v="95.952380952380949"/>
    <x v="1"/>
    <x v="6"/>
    <d v="2015-08-11T14:46:52"/>
    <d v="2015-09-06T08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.6942857142857144"/>
    <n v="45.615384615384613"/>
    <x v="1"/>
    <x v="6"/>
    <d v="2014-08-30T03:40:20"/>
    <d v="2014-09-29T03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"/>
    <n v="41.029411764705884"/>
    <x v="1"/>
    <x v="6"/>
    <d v="2015-08-18T13:57:26"/>
    <d v="2015-09-15T05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.1365000000000001"/>
    <n v="56.825000000000003"/>
    <x v="1"/>
    <x v="6"/>
    <d v="2016-07-30T04:32:28"/>
    <d v="2016-09-25T18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.0156000000000001"/>
    <n v="137.24324324324326"/>
    <x v="1"/>
    <x v="6"/>
    <d v="2014-08-29T13:19:33"/>
    <d v="2014-09-12T23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.06"/>
    <n v="75.714285714285708"/>
    <x v="1"/>
    <x v="6"/>
    <d v="2015-07-29T11:41:46"/>
    <d v="2015-08-09T11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.02"/>
    <n v="99"/>
    <x v="1"/>
    <x v="6"/>
    <d v="2016-03-31T03:02:51"/>
    <d v="2016-04-28T00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.1691666666666667"/>
    <n v="81.569767441860463"/>
    <x v="1"/>
    <x v="6"/>
    <d v="2015-06-11T19:33:25"/>
    <d v="2015-07-10T22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.0115151515151515"/>
    <n v="45.108108108108105"/>
    <x v="1"/>
    <x v="6"/>
    <d v="2016-12-29T07:01:58"/>
    <d v="2017-01-18T07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.32"/>
    <n v="36.666666666666664"/>
    <x v="1"/>
    <x v="6"/>
    <d v="2015-06-22T13:16:58"/>
    <d v="2015-07-12T20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"/>
    <n v="125"/>
    <x v="1"/>
    <x v="6"/>
    <d v="2016-03-13T09:57:37"/>
    <d v="2016-04-10T15:00:00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n v="1.28"/>
    <n v="49.230769230769234"/>
    <x v="1"/>
    <x v="6"/>
    <d v="2016-05-31T10:42:14"/>
    <d v="2016-06-30T10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.1895833333333334"/>
    <n v="42.296296296296298"/>
    <x v="1"/>
    <x v="6"/>
    <d v="2014-09-02T09:23:47"/>
    <d v="2014-09-17T22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.262"/>
    <n v="78.875"/>
    <x v="1"/>
    <x v="6"/>
    <d v="2015-10-12T13:16:07"/>
    <d v="2015-11-11T14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.5620000000000001"/>
    <n v="38.284313725490193"/>
    <x v="1"/>
    <x v="6"/>
    <d v="2015-08-27T10:00:23"/>
    <d v="2015-10-01T10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.0315000000000001"/>
    <n v="44.847826086956523"/>
    <x v="1"/>
    <x v="6"/>
    <d v="2015-09-01T10:21:50"/>
    <d v="2015-10-02T13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.5333333333333334"/>
    <n v="13.529411764705882"/>
    <x v="1"/>
    <x v="6"/>
    <d v="2015-11-20T12:27:05"/>
    <d v="2015-12-20T06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.8044444444444445"/>
    <n v="43.5"/>
    <x v="1"/>
    <x v="6"/>
    <d v="2014-10-11T03:30:16"/>
    <d v="2014-11-17T02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.2845"/>
    <n v="30.951807228915662"/>
    <x v="1"/>
    <x v="6"/>
    <d v="2016-07-20T05:05:40"/>
    <d v="2016-08-17T05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.1966666666666668"/>
    <n v="55.230769230769234"/>
    <x v="1"/>
    <x v="6"/>
    <d v="2016-08-18T13:08:42"/>
    <d v="2016-09-08T13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.23"/>
    <n v="46.125"/>
    <x v="1"/>
    <x v="6"/>
    <d v="2016-05-26T19:04:51"/>
    <d v="2016-06-25T19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.05"/>
    <n v="39.375"/>
    <x v="1"/>
    <x v="6"/>
    <d v="2015-08-06T12:31:15"/>
    <d v="2015-08-31T12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.0223636363636364"/>
    <n v="66.152941176470591"/>
    <x v="1"/>
    <x v="6"/>
    <d v="2014-07-09T09:23:42"/>
    <d v="2014-09-07T09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.0466666666666666"/>
    <n v="54.137931034482762"/>
    <x v="1"/>
    <x v="6"/>
    <d v="2015-05-26T13:07:39"/>
    <d v="2015-06-25T13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"/>
    <n v="104.16666666666667"/>
    <x v="1"/>
    <x v="6"/>
    <d v="2015-02-05T14:57:37"/>
    <d v="2015-03-07T14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.004"/>
    <n v="31.375"/>
    <x v="1"/>
    <x v="6"/>
    <d v="2015-03-12T14:22:39"/>
    <d v="2015-04-11T14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.0227272727272727"/>
    <n v="59.210526315789473"/>
    <x v="1"/>
    <x v="6"/>
    <d v="2015-03-10T10:51:24"/>
    <d v="2015-03-31T22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.1440928571428572"/>
    <n v="119.17633928571429"/>
    <x v="1"/>
    <x v="6"/>
    <d v="2016-04-19T20:53:21"/>
    <d v="2016-05-13T22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.019047619047619"/>
    <n v="164.61538461538461"/>
    <x v="1"/>
    <x v="6"/>
    <d v="2016-02-11T17:36:54"/>
    <d v="2016-03-04T20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.02"/>
    <n v="24.285714285714285"/>
    <x v="1"/>
    <x v="6"/>
    <d v="2015-08-07T04:27:53"/>
    <d v="2015-09-04T04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.048"/>
    <n v="40.9375"/>
    <x v="1"/>
    <x v="6"/>
    <d v="2016-04-02T16:26:38"/>
    <d v="2016-05-02T16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.0183333333333333"/>
    <n v="61.1"/>
    <x v="1"/>
    <x v="6"/>
    <d v="2014-04-24T07:22:50"/>
    <d v="2014-05-22T17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"/>
    <n v="38.65"/>
    <x v="1"/>
    <x v="6"/>
    <d v="2014-05-29T09:05:24"/>
    <d v="2014-06-28T09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.0627272727272727"/>
    <n v="56.20192307692308"/>
    <x v="1"/>
    <x v="6"/>
    <d v="2015-07-10T19:41:20"/>
    <d v="2015-08-11T19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.1342219999999998"/>
    <n v="107.00207547169811"/>
    <x v="1"/>
    <x v="6"/>
    <d v="2015-01-11T20:12:39"/>
    <d v="2015-02-11T12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"/>
    <n v="171.42857142857142"/>
    <x v="1"/>
    <x v="6"/>
    <d v="2016-10-18T05:36:34"/>
    <d v="2016-11-17T06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.0045454545454546"/>
    <n v="110.5"/>
    <x v="1"/>
    <x v="6"/>
    <d v="2014-06-18T10:35:24"/>
    <d v="2014-08-17T10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.0003599999999999"/>
    <n v="179.27598566308242"/>
    <x v="1"/>
    <x v="6"/>
    <d v="2014-04-01T01:38:31"/>
    <d v="2014-05-05T01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.44"/>
    <n v="22.90909090909091"/>
    <x v="1"/>
    <x v="6"/>
    <d v="2015-05-15T14:36:15"/>
    <d v="2015-06-26T16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.0349999999999999"/>
    <n v="43.125"/>
    <x v="1"/>
    <x v="6"/>
    <d v="2015-07-08T21:18:28"/>
    <d v="2015-07-31T03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.0843750000000001"/>
    <n v="46.891891891891895"/>
    <x v="1"/>
    <x v="6"/>
    <d v="2015-04-21T16:21:06"/>
    <d v="2015-05-26T21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.024"/>
    <n v="47.407407407407405"/>
    <x v="1"/>
    <x v="6"/>
    <d v="2015-07-18T11:19:38"/>
    <d v="2015-08-05T13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.4888888888888889"/>
    <n v="15.129032258064516"/>
    <x v="1"/>
    <x v="6"/>
    <d v="2016-03-04T13:17:07"/>
    <d v="2016-03-13T17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.0549000000000002"/>
    <n v="21.098000000000003"/>
    <x v="1"/>
    <x v="6"/>
    <d v="2016-07-04T11:07:36"/>
    <d v="2016-08-01T14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.0049999999999999"/>
    <n v="59.117647058823529"/>
    <x v="1"/>
    <x v="6"/>
    <d v="2015-08-20T09:57:29"/>
    <d v="2015-10-05T11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.3055555555555556"/>
    <n v="97.916666666666671"/>
    <x v="1"/>
    <x v="6"/>
    <d v="2014-12-01T12:50:08"/>
    <d v="2014-12-31T12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.0475000000000001"/>
    <n v="55.131578947368418"/>
    <x v="1"/>
    <x v="6"/>
    <d v="2014-12-24T07:11:23"/>
    <d v="2015-01-23T07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.0880000000000001"/>
    <n v="26.536585365853657"/>
    <x v="1"/>
    <x v="6"/>
    <d v="2015-05-11T14:27:24"/>
    <d v="2015-06-10T14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.1100000000000001"/>
    <n v="58.421052631578945"/>
    <x v="1"/>
    <x v="6"/>
    <d v="2014-08-18T12:46:34"/>
    <d v="2014-09-17T12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.0047999999999999"/>
    <n v="122.53658536585365"/>
    <x v="1"/>
    <x v="6"/>
    <d v="2014-12-09T11:31:36"/>
    <d v="2015-01-08T11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.1435"/>
    <n v="87.961538461538467"/>
    <x v="1"/>
    <x v="6"/>
    <d v="2014-12-03T02:58:03"/>
    <d v="2014-12-31T02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.2206666666666666"/>
    <n v="73.239999999999995"/>
    <x v="1"/>
    <x v="6"/>
    <d v="2014-09-30T15:36:53"/>
    <d v="2014-10-30T15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"/>
    <n v="55.555555555555557"/>
    <x v="1"/>
    <x v="6"/>
    <d v="2015-05-22T08:41:22"/>
    <d v="2015-06-21T08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.028"/>
    <n v="39.53846153846154"/>
    <x v="1"/>
    <x v="6"/>
    <d v="2014-10-09T04:00:46"/>
    <d v="2014-11-08T05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.0612068965517241"/>
    <n v="136.77777777777777"/>
    <x v="1"/>
    <x v="6"/>
    <d v="2014-10-14T17:37:28"/>
    <d v="2014-11-13T18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.0133000000000001"/>
    <n v="99.343137254901961"/>
    <x v="1"/>
    <x v="6"/>
    <d v="2016-07-10T13:48:47"/>
    <d v="2016-08-10T22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"/>
    <n v="20"/>
    <x v="1"/>
    <x v="6"/>
    <d v="2016-10-06T08:10:54"/>
    <d v="2016-12-05T09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.3"/>
    <n v="28.888888888888889"/>
    <x v="1"/>
    <x v="6"/>
    <d v="2015-03-30T13:53:03"/>
    <d v="2015-04-26T01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.0001333333333333"/>
    <n v="40.545945945945945"/>
    <x v="1"/>
    <x v="6"/>
    <d v="2016-03-31T12:36:17"/>
    <d v="2016-04-30T12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"/>
    <n v="35.714285714285715"/>
    <x v="1"/>
    <x v="6"/>
    <d v="2016-03-01T13:17:36"/>
    <d v="2016-03-31T12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.1388888888888888"/>
    <n v="37.962962962962962"/>
    <x v="1"/>
    <x v="6"/>
    <d v="2015-01-21T23:13:42"/>
    <d v="2015-02-28T23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"/>
    <n v="33.333333333333336"/>
    <x v="1"/>
    <x v="6"/>
    <d v="2014-07-16T06:18:30"/>
    <d v="2014-07-30T06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.87"/>
    <n v="58.571428571428569"/>
    <x v="1"/>
    <x v="6"/>
    <d v="2016-03-21T21:18:02"/>
    <d v="2016-04-04T21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.085"/>
    <n v="135.625"/>
    <x v="1"/>
    <x v="6"/>
    <d v="2016-02-18T05:13:25"/>
    <d v="2016-04-18T04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.155"/>
    <n v="30.9375"/>
    <x v="1"/>
    <x v="6"/>
    <d v="2015-06-13T02:35:44"/>
    <d v="2015-07-13T02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.1911764705882353"/>
    <n v="176.08695652173913"/>
    <x v="1"/>
    <x v="6"/>
    <d v="2014-11-21T12:11:30"/>
    <d v="2014-12-21T12:11:30"/>
  </r>
  <r>
    <n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n v="1.0942666666666667"/>
    <n v="151.9814814814815"/>
    <x v="1"/>
    <x v="6"/>
    <d v="2016-07-25T11:44:30"/>
    <d v="2016-09-23T11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.266"/>
    <n v="22.607142857142858"/>
    <x v="1"/>
    <x v="6"/>
    <d v="2016-05-13T07:57:34"/>
    <d v="2016-06-27T14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.0049999999999999"/>
    <n v="18.272727272727273"/>
    <x v="1"/>
    <x v="6"/>
    <d v="2015-04-07T14:53:30"/>
    <d v="2015-04-29T18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.2749999999999999"/>
    <n v="82.258064516129039"/>
    <x v="1"/>
    <x v="6"/>
    <d v="2015-05-01T10:32:27"/>
    <d v="2015-05-26T10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.0005999999999999"/>
    <n v="68.534246575342465"/>
    <x v="1"/>
    <x v="6"/>
    <d v="2014-09-20T03:00:34"/>
    <d v="2014-10-20T03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.75"/>
    <n v="68.055555555555557"/>
    <x v="1"/>
    <x v="6"/>
    <d v="2014-12-30T17:45:44"/>
    <d v="2015-01-23T23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.2725"/>
    <n v="72.714285714285708"/>
    <x v="1"/>
    <x v="6"/>
    <d v="2014-12-15T14:55:07"/>
    <d v="2015-02-10T23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.1063333333333334"/>
    <n v="77.186046511627907"/>
    <x v="1"/>
    <x v="6"/>
    <d v="2014-12-01T16:33:59"/>
    <d v="2015-01-05T15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.2593749999999999"/>
    <n v="55.972222222222221"/>
    <x v="1"/>
    <x v="6"/>
    <d v="2016-08-09T20:36:22"/>
    <d v="2016-09-03T20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.1850000000000001"/>
    <n v="49.693548387096776"/>
    <x v="1"/>
    <x v="6"/>
    <d v="2015-02-14T19:12:03"/>
    <d v="2015-03-13T01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.0772727272727274"/>
    <n v="79"/>
    <x v="1"/>
    <x v="6"/>
    <d v="2014-08-05T12:09:42"/>
    <d v="2014-08-26T12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.026"/>
    <n v="77.727272727272734"/>
    <x v="1"/>
    <x v="6"/>
    <d v="2016-02-17T09:03:10"/>
    <d v="2016-03-03T00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.101"/>
    <n v="40.777777777777779"/>
    <x v="1"/>
    <x v="6"/>
    <d v="2014-08-15T14:10:22"/>
    <d v="2014-09-02T23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.02"/>
    <n v="59.411764705882355"/>
    <x v="1"/>
    <x v="6"/>
    <d v="2015-08-04T14:04:37"/>
    <d v="2015-08-29T19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.3"/>
    <n v="3.25"/>
    <x v="1"/>
    <x v="6"/>
    <d v="2016-09-15T15:22:44"/>
    <d v="2016-10-13T15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.0435000000000001"/>
    <n v="39.377358490566039"/>
    <x v="1"/>
    <x v="6"/>
    <d v="2014-12-17T18:58:02"/>
    <d v="2015-01-16T18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.0004999999999999"/>
    <n v="81.673469387755105"/>
    <x v="1"/>
    <x v="6"/>
    <d v="2016-03-18T16:27:59"/>
    <d v="2016-05-17T16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.7066666666666668"/>
    <n v="44.912280701754383"/>
    <x v="1"/>
    <x v="6"/>
    <d v="2015-10-06T15:44:40"/>
    <d v="2015-11-05T16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.1283333333333334"/>
    <n v="49.05797101449275"/>
    <x v="1"/>
    <x v="6"/>
    <d v="2016-04-22T19:22:36"/>
    <d v="2016-04-29T01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.84"/>
    <n v="30.666666666666668"/>
    <x v="1"/>
    <x v="6"/>
    <d v="2016-01-14T14:02:06"/>
    <d v="2016-02-13T14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.3026666666666666"/>
    <n v="61.0625"/>
    <x v="1"/>
    <x v="6"/>
    <d v="2016-07-15T09:30:57"/>
    <d v="2016-08-14T09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.0545454545454545"/>
    <n v="29"/>
    <x v="1"/>
    <x v="6"/>
    <d v="2015-11-30T18:08:02"/>
    <d v="2015-12-14T19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"/>
    <n v="29.62962962962963"/>
    <x v="1"/>
    <x v="6"/>
    <d v="2016-05-16T12:01:30"/>
    <d v="2016-06-17T09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.5331632653061225"/>
    <n v="143.0952380952381"/>
    <x v="1"/>
    <x v="6"/>
    <d v="2016-02-29T18:48:05"/>
    <d v="2016-03-30T17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.623"/>
    <n v="52.354838709677416"/>
    <x v="1"/>
    <x v="6"/>
    <d v="2015-07-18T05:22:16"/>
    <d v="2015-08-17T05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.36"/>
    <n v="66.666666666666671"/>
    <x v="1"/>
    <x v="6"/>
    <d v="2015-03-09T03:53:21"/>
    <d v="2015-04-08T03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.444"/>
    <n v="126.66666666666667"/>
    <x v="1"/>
    <x v="6"/>
    <d v="2014-05-30T12:26:51"/>
    <d v="2014-06-09T12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"/>
    <n v="62.5"/>
    <x v="1"/>
    <x v="6"/>
    <d v="2014-05-29T09:09:34"/>
    <d v="2014-06-28T09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.008"/>
    <n v="35.492957746478872"/>
    <x v="1"/>
    <x v="6"/>
    <d v="2015-05-19T20:00:16"/>
    <d v="2015-06-18T20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.0680000000000001"/>
    <n v="37.083333333333336"/>
    <x v="1"/>
    <x v="6"/>
    <d v="2015-11-10T09:14:56"/>
    <d v="2015-12-10T09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.248"/>
    <n v="69.333333333333329"/>
    <x v="1"/>
    <x v="6"/>
    <d v="2015-02-17T17:47:44"/>
    <d v="2015-03-19T16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.1891891891891893"/>
    <n v="17.254901960784313"/>
    <x v="1"/>
    <x v="6"/>
    <d v="2017-02-13T09:38:49"/>
    <d v="2017-02-27T19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.01"/>
    <n v="36.071428571428569"/>
    <x v="1"/>
    <x v="6"/>
    <d v="2015-05-04T10:04:10"/>
    <d v="2015-06-03T10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.1299999999999999"/>
    <n v="66.470588235294116"/>
    <x v="1"/>
    <x v="6"/>
    <d v="2016-10-17T22:10:26"/>
    <d v="2016-11-19T17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.0519047619047619"/>
    <n v="56.065989847715734"/>
    <x v="1"/>
    <x v="6"/>
    <d v="2015-02-02T17:31:01"/>
    <d v="2015-03-04T23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.0973333333333333"/>
    <n v="47.028571428571432"/>
    <x v="1"/>
    <x v="6"/>
    <d v="2016-09-06T17:27:24"/>
    <d v="2016-09-30T16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.00099"/>
    <n v="47.666190476190479"/>
    <x v="1"/>
    <x v="6"/>
    <d v="2014-08-26T00:19:31"/>
    <d v="2014-09-27T22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.2"/>
    <n v="88.235294117647058"/>
    <x v="1"/>
    <x v="6"/>
    <d v="2014-07-08T12:41:10"/>
    <d v="2014-07-26T02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.0493333333333332"/>
    <n v="80.717948717948715"/>
    <x v="1"/>
    <x v="6"/>
    <d v="2016-06-24T13:34:50"/>
    <d v="2016-08-23T13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.0266666666666666"/>
    <n v="39.487179487179489"/>
    <x v="1"/>
    <x v="6"/>
    <d v="2015-06-02T10:39:37"/>
    <d v="2015-07-02T10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.0182500000000001"/>
    <n v="84.854166666666671"/>
    <x v="1"/>
    <x v="6"/>
    <d v="2014-07-26T11:00:57"/>
    <d v="2014-08-16T11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"/>
    <n v="68.965517241379317"/>
    <x v="1"/>
    <x v="6"/>
    <d v="2016-03-31T12:48:07"/>
    <d v="2016-05-20T22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  <d v="2015-10-14T14:59:56"/>
    <d v="2015-12-13T15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9E-6"/>
    <n v="1"/>
    <x v="1"/>
    <x v="40"/>
    <d v="2016-03-07T21:16:04"/>
    <d v="2016-05-05T12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2E-4"/>
    <n v="1"/>
    <x v="1"/>
    <x v="40"/>
    <d v="2014-10-30T15:19:50"/>
    <d v="2014-11-29T16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0.51023391812865493"/>
    <n v="147.88135593220338"/>
    <x v="1"/>
    <x v="40"/>
    <d v="2014-08-29T13:04:57"/>
    <d v="2014-09-22T22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0.2"/>
    <n v="100"/>
    <x v="1"/>
    <x v="40"/>
    <d v="2014-11-03T17:29:09"/>
    <d v="2014-11-23T17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0.35239999999999999"/>
    <n v="56.838709677419352"/>
    <x v="1"/>
    <x v="40"/>
    <d v="2016-10-06T09:57:47"/>
    <d v="2016-11-18T20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66E-2"/>
    <n v="176.94444444444446"/>
    <x v="1"/>
    <x v="40"/>
    <d v="2016-11-26T22:59:34"/>
    <d v="2017-01-13T22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0.36457142857142855"/>
    <n v="127.6"/>
    <x v="1"/>
    <x v="40"/>
    <d v="2016-03-21T16:11:16"/>
    <d v="2016-04-20T16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  <d v="2015-08-10T11:40:29"/>
    <d v="2015-09-14T11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0.30866666666666664"/>
    <n v="66.142857142857139"/>
    <x v="1"/>
    <x v="40"/>
    <d v="2014-12-02T11:48:55"/>
    <d v="2015-01-01T11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6E-2"/>
    <n v="108"/>
    <x v="1"/>
    <x v="40"/>
    <d v="2015-02-18T11:08:52"/>
    <d v="2015-04-19T10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3E-5"/>
    <n v="1"/>
    <x v="1"/>
    <x v="40"/>
    <d v="2016-08-08T11:15:06"/>
    <d v="2016-10-07T10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E-2"/>
    <n v="18.333333333333332"/>
    <x v="1"/>
    <x v="40"/>
    <d v="2015-04-10T13:45:30"/>
    <d v="2015-05-10T13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  <d v="2014-09-17T10:02:59"/>
    <d v="2014-10-05T00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9E-2"/>
    <n v="7.5"/>
    <x v="1"/>
    <x v="40"/>
    <d v="2015-10-20T14:35:27"/>
    <d v="2015-11-30T12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  <d v="2015-10-07T22:27:19"/>
    <d v="2015-11-16T23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0.16420000000000001"/>
    <n v="68.416666666666671"/>
    <x v="1"/>
    <x v="40"/>
    <d v="2016-02-09T00:48:07"/>
    <d v="2016-03-07T23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1E-3"/>
    <n v="1"/>
    <x v="1"/>
    <x v="40"/>
    <d v="2016-10-22T18:17:18"/>
    <d v="2016-11-21T19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7E-2"/>
    <n v="60.125"/>
    <x v="1"/>
    <x v="40"/>
    <d v="2015-05-16T05:06:42"/>
    <d v="2015-06-16T18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0.06"/>
    <n v="15"/>
    <x v="1"/>
    <x v="40"/>
    <d v="2016-08-16T12:58:47"/>
    <d v="2016-09-30T12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.003825"/>
    <n v="550.04109589041093"/>
    <x v="1"/>
    <x v="6"/>
    <d v="2014-09-05T02:00:45"/>
    <d v="2014-10-05T02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.04"/>
    <n v="97.5"/>
    <x v="1"/>
    <x v="6"/>
    <d v="2014-05-21T12:06:34"/>
    <d v="2014-06-16T12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"/>
    <n v="29.411764705882351"/>
    <x v="1"/>
    <x v="6"/>
    <d v="2016-01-12T06:29:44"/>
    <d v="2016-02-02T06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.04"/>
    <n v="57.777777777777779"/>
    <x v="1"/>
    <x v="6"/>
    <d v="2014-07-08T10:30:42"/>
    <d v="2014-08-10T10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.5066666666666668"/>
    <n v="44.235294117647058"/>
    <x v="1"/>
    <x v="6"/>
    <d v="2016-08-14T10:28:22"/>
    <d v="2016-08-24T22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.0049999999999999"/>
    <n v="60.909090909090907"/>
    <x v="1"/>
    <x v="6"/>
    <d v="2015-07-06T03:43:27"/>
    <d v="2015-08-05T03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.744"/>
    <n v="68.84210526315789"/>
    <x v="1"/>
    <x v="6"/>
    <d v="2016-03-11T04:59:46"/>
    <d v="2016-04-03T12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.1626000000000001"/>
    <n v="73.582278481012665"/>
    <x v="1"/>
    <x v="6"/>
    <d v="2015-06-18T14:16:38"/>
    <d v="2015-07-18T01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.0582"/>
    <n v="115.02173913043478"/>
    <x v="1"/>
    <x v="6"/>
    <d v="2017-01-02T16:50:36"/>
    <d v="2017-02-01T17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.1074999999999999"/>
    <n v="110.75"/>
    <x v="1"/>
    <x v="6"/>
    <d v="2016-05-09T10:06:59"/>
    <d v="2016-06-01T16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.0066666666666666"/>
    <n v="75.5"/>
    <x v="1"/>
    <x v="6"/>
    <d v="2014-05-16T15:36:20"/>
    <d v="2014-07-01T22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.0203333333333333"/>
    <n v="235.46153846153845"/>
    <x v="1"/>
    <x v="6"/>
    <d v="2015-02-20T01:39:10"/>
    <d v="2015-03-19T09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"/>
    <n v="11.363636363636363"/>
    <x v="1"/>
    <x v="6"/>
    <d v="2014-11-28T16:08:45"/>
    <d v="2014-12-23T16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.1100000000000001"/>
    <n v="92.5"/>
    <x v="1"/>
    <x v="6"/>
    <d v="2016-03-18T16:31:12"/>
    <d v="2016-04-09T23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.0142500000000001"/>
    <n v="202.85"/>
    <x v="1"/>
    <x v="6"/>
    <d v="2015-03-01T00:16:54"/>
    <d v="2015-03-30T23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.04"/>
    <n v="26"/>
    <x v="1"/>
    <x v="6"/>
    <d v="2016-10-22T05:50:30"/>
    <d v="2016-12-21T06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.09375"/>
    <n v="46.05263157894737"/>
    <x v="1"/>
    <x v="6"/>
    <d v="2016-06-02T00:58:09"/>
    <d v="2016-06-16T00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.1516129032258065"/>
    <n v="51"/>
    <x v="1"/>
    <x v="6"/>
    <d v="2015-10-17T14:23:42"/>
    <d v="2015-10-28T14:54:00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"/>
    <n v="31.578947368421051"/>
    <x v="1"/>
    <x v="6"/>
    <d v="2014-07-02T16:43:02"/>
    <d v="2014-07-24T02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.0317033333333334"/>
    <n v="53.363965517241382"/>
    <x v="1"/>
    <x v="6"/>
    <d v="2015-06-18T18:16:59"/>
    <d v="2015-07-18T18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.0349999999999999"/>
    <n v="36.964285714285715"/>
    <x v="1"/>
    <x v="6"/>
    <d v="2015-06-30T08:20:52"/>
    <d v="2015-07-23T13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.3819999999999999"/>
    <n v="81.294117647058826"/>
    <x v="1"/>
    <x v="6"/>
    <d v="2015-05-12T11:12:17"/>
    <d v="2015-06-11T11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.0954545454545455"/>
    <n v="20.083333333333332"/>
    <x v="1"/>
    <x v="6"/>
    <d v="2015-05-18T07:20:11"/>
    <d v="2015-05-31T18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.0085714285714287"/>
    <n v="88.25"/>
    <x v="1"/>
    <x v="6"/>
    <d v="2014-06-30T10:04:27"/>
    <d v="2014-07-20T22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.0153333333333334"/>
    <n v="53.438596491228068"/>
    <x v="1"/>
    <x v="6"/>
    <d v="2014-08-27T17:43:04"/>
    <d v="2014-09-26T17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.13625"/>
    <n v="39.868421052631582"/>
    <x v="1"/>
    <x v="6"/>
    <d v="2014-10-02T02:04:57"/>
    <d v="2014-11-05T07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"/>
    <n v="145.16129032258064"/>
    <x v="1"/>
    <x v="6"/>
    <d v="2016-07-05T15:57:09"/>
    <d v="2016-09-03T15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.4"/>
    <n v="23.333333333333332"/>
    <x v="1"/>
    <x v="6"/>
    <d v="2016-05-03T09:19:42"/>
    <d v="2016-05-15T18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.2875000000000001"/>
    <n v="64.375"/>
    <x v="1"/>
    <x v="6"/>
    <d v="2014-08-25T14:34:44"/>
    <d v="2014-09-12T14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.0290416666666666"/>
    <n v="62.052763819095475"/>
    <x v="1"/>
    <x v="6"/>
    <d v="2014-06-12T08:46:58"/>
    <d v="2014-07-02T22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.0249999999999999"/>
    <n v="66.129032258064512"/>
    <x v="1"/>
    <x v="6"/>
    <d v="2015-04-26T07:44:58"/>
    <d v="2015-05-31T07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.101"/>
    <n v="73.400000000000006"/>
    <x v="1"/>
    <x v="6"/>
    <d v="2014-05-27T13:16:21"/>
    <d v="2014-06-30T23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.1276666666666666"/>
    <n v="99.5"/>
    <x v="1"/>
    <x v="6"/>
    <d v="2016-09-14T05:53:54"/>
    <d v="2016-10-05T05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.119"/>
    <n v="62.166666666666664"/>
    <x v="1"/>
    <x v="6"/>
    <d v="2016-01-05T10:38:10"/>
    <d v="2016-01-15T10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.3919999999999999"/>
    <n v="62.328358208955223"/>
    <x v="1"/>
    <x v="6"/>
    <d v="2014-05-13T11:26:58"/>
    <d v="2014-06-16T01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.1085714285714285"/>
    <n v="58.787878787878789"/>
    <x v="1"/>
    <x v="6"/>
    <d v="2016-09-19T21:48:16"/>
    <d v="2016-10-19T21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.3906666666666667"/>
    <n v="45.347826086956523"/>
    <x v="1"/>
    <x v="6"/>
    <d v="2015-08-02T23:19:46"/>
    <d v="2015-09-01T23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.0569999999999999"/>
    <n v="41.944444444444443"/>
    <x v="1"/>
    <x v="6"/>
    <d v="2014-04-24T09:14:19"/>
    <d v="2014-05-19T16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.0142857142857142"/>
    <n v="59.166666666666664"/>
    <x v="1"/>
    <x v="6"/>
    <d v="2015-08-14T10:54:20"/>
    <d v="2015-08-28T22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.0024500000000001"/>
    <n v="200.49"/>
    <x v="1"/>
    <x v="6"/>
    <d v="2014-05-28T00:14:15"/>
    <d v="2014-06-27T00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.0916666666666666"/>
    <n v="83.974358974358978"/>
    <x v="1"/>
    <x v="6"/>
    <d v="2014-07-09T13:53:24"/>
    <d v="2014-08-08T13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.1833333333333333"/>
    <n v="57.258064516129032"/>
    <x v="1"/>
    <x v="6"/>
    <d v="2015-05-23T14:50:39"/>
    <d v="2015-06-21T17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.2"/>
    <n v="58.064516129032256"/>
    <x v="1"/>
    <x v="6"/>
    <d v="2014-10-28T09:21:23"/>
    <d v="2014-11-27T10:21:23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.2796000000000001"/>
    <n v="186.80291970802921"/>
    <x v="1"/>
    <x v="6"/>
    <d v="2015-01-16T11:48:49"/>
    <d v="2015-03-01T23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.26"/>
    <n v="74.117647058823536"/>
    <x v="1"/>
    <x v="6"/>
    <d v="2014-09-09T18:09:39"/>
    <d v="2014-09-18T19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.2912912912912913"/>
    <n v="30.714285714285715"/>
    <x v="1"/>
    <x v="6"/>
    <d v="2015-10-31T23:35:29"/>
    <d v="2015-11-30T17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.0742857142857143"/>
    <n v="62.666666666666664"/>
    <x v="1"/>
    <x v="6"/>
    <d v="2016-04-29T22:12:47"/>
    <d v="2016-06-05T21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.00125"/>
    <n v="121.36363636363636"/>
    <x v="1"/>
    <x v="6"/>
    <d v="2014-12-22T15:53:30"/>
    <d v="2015-01-11T15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.55"/>
    <n v="39.743589743589745"/>
    <x v="1"/>
    <x v="6"/>
    <d v="2014-12-15T09:48:36"/>
    <d v="2015-02-13T09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.08"/>
    <n v="72"/>
    <x v="1"/>
    <x v="6"/>
    <d v="2016-04-19T06:10:48"/>
    <d v="2016-05-10T06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.1052"/>
    <n v="40.632352941176471"/>
    <x v="1"/>
    <x v="6"/>
    <d v="2016-02-01T14:21:27"/>
    <d v="2016-03-02T14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.008"/>
    <n v="63"/>
    <x v="1"/>
    <x v="6"/>
    <d v="2014-09-15T09:26:56"/>
    <d v="2014-10-15T09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.212"/>
    <n v="33.666666666666664"/>
    <x v="1"/>
    <x v="6"/>
    <d v="2014-08-31T09:03:20"/>
    <d v="2014-09-30T11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.0033333333333334"/>
    <n v="38.589743589743591"/>
    <x v="1"/>
    <x v="6"/>
    <d v="2015-05-05T07:59:53"/>
    <d v="2015-06-04T07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.0916666666666666"/>
    <n v="155.95238095238096"/>
    <x v="1"/>
    <x v="6"/>
    <d v="2016-06-03T07:54:44"/>
    <d v="2016-07-10T17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.2342857142857142"/>
    <n v="43.2"/>
    <x v="1"/>
    <x v="6"/>
    <d v="2016-07-05T07:06:28"/>
    <d v="2016-08-13T01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.3633666666666666"/>
    <n v="15.148518518518518"/>
    <x v="1"/>
    <x v="6"/>
    <d v="2016-04-01T11:33:14"/>
    <d v="2016-05-31T11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.0346657233816767"/>
    <n v="83.571428571428569"/>
    <x v="1"/>
    <x v="6"/>
    <d v="2014-06-02T08:01:54"/>
    <d v="2014-06-23T13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.2133333333333334"/>
    <n v="140"/>
    <x v="1"/>
    <x v="6"/>
    <d v="2014-08-28T16:55:49"/>
    <d v="2014-09-12T16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.86"/>
    <n v="80.869565217391298"/>
    <x v="1"/>
    <x v="6"/>
    <d v="2016-06-30T20:09:38"/>
    <d v="2016-07-22T00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"/>
    <n v="53.846153846153847"/>
    <x v="1"/>
    <x v="6"/>
    <d v="2014-06-19T22:24:46"/>
    <d v="2014-07-03T22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.0825"/>
    <n v="30.928571428571427"/>
    <x v="1"/>
    <x v="6"/>
    <d v="2014-05-26T11:59:06"/>
    <d v="2014-06-25T11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.4115384615384616"/>
    <n v="67.962962962962962"/>
    <x v="1"/>
    <x v="6"/>
    <d v="2015-03-09T08:49:48"/>
    <d v="2015-04-03T08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.1399999999999999"/>
    <n v="27.142857142857142"/>
    <x v="1"/>
    <x v="6"/>
    <d v="2014-05-20T12:22:53"/>
    <d v="2014-06-15T11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.5373333333333334"/>
    <n v="110.86538461538461"/>
    <x v="1"/>
    <x v="6"/>
    <d v="2015-05-09T23:07:47"/>
    <d v="2015-05-31T01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.0149999999999999"/>
    <n v="106.84210526315789"/>
    <x v="1"/>
    <x v="6"/>
    <d v="2016-05-15T12:42:46"/>
    <d v="2016-06-04T12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.0235000000000001"/>
    <n v="105.51546391752578"/>
    <x v="1"/>
    <x v="6"/>
    <d v="2015-04-24T08:21:07"/>
    <d v="2015-05-25T22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.0257142857142858"/>
    <n v="132.96296296296296"/>
    <x v="1"/>
    <x v="6"/>
    <d v="2015-02-01T18:53:39"/>
    <d v="2015-03-31T07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.5575000000000001"/>
    <n v="51.916666666666664"/>
    <x v="1"/>
    <x v="6"/>
    <d v="2015-12-22T16:18:29"/>
    <d v="2016-01-21T16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.0075000000000001"/>
    <n v="310"/>
    <x v="1"/>
    <x v="6"/>
    <d v="2015-04-08T15:47:29"/>
    <d v="2015-05-09T15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.3940000000000001"/>
    <n v="26.021739130434781"/>
    <x v="1"/>
    <x v="6"/>
    <d v="2015-01-28T12:11:15"/>
    <d v="2015-02-27T12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.1"/>
    <n v="105"/>
    <x v="1"/>
    <x v="6"/>
    <d v="2015-05-23T12:31:06"/>
    <d v="2015-06-22T12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.0451515151515152"/>
    <n v="86.224999999999994"/>
    <x v="1"/>
    <x v="6"/>
    <d v="2015-06-10T18:50:06"/>
    <d v="2015-07-02T18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.008"/>
    <n v="114.54545454545455"/>
    <x v="1"/>
    <x v="6"/>
    <d v="2014-10-15T17:28:04"/>
    <d v="2014-11-05T18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.1120000000000001"/>
    <n v="47.657142857142858"/>
    <x v="1"/>
    <x v="6"/>
    <d v="2016-01-12T11:07:27"/>
    <d v="2016-02-11T17:59:00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.0204444444444445"/>
    <n v="72.888888888888886"/>
    <x v="1"/>
    <x v="6"/>
    <d v="2014-10-31T13:04:22"/>
    <d v="2014-11-30T14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.0254767441860466"/>
    <n v="49.545505617977533"/>
    <x v="1"/>
    <x v="6"/>
    <d v="2016-04-05T06:47:40"/>
    <d v="2016-05-04T18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.27"/>
    <n v="25.4"/>
    <x v="1"/>
    <x v="6"/>
    <d v="2016-02-01T17:41:07"/>
    <d v="2016-02-18T16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.3870588235294119"/>
    <n v="62.586956521739133"/>
    <x v="1"/>
    <x v="6"/>
    <d v="2016-04-01T22:22:51"/>
    <d v="2016-04-29T16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.0075000000000001"/>
    <n v="61.060606060606062"/>
    <x v="1"/>
    <x v="6"/>
    <d v="2016-09-19T03:21:34"/>
    <d v="2016-10-19T23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00000000000002E-2"/>
    <n v="60.064516129032256"/>
    <x v="1"/>
    <x v="6"/>
    <d v="2015-07-19T23:06:16"/>
    <d v="2015-08-18T23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00000000000006E-2"/>
    <n v="72.400000000000006"/>
    <x v="1"/>
    <x v="6"/>
    <d v="2015-02-05T23:55:12"/>
    <d v="2015-03-22T22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0.1"/>
    <n v="100"/>
    <x v="1"/>
    <x v="6"/>
    <d v="2015-07-18T11:15:59"/>
    <d v="2015-08-17T11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0.11272727272727273"/>
    <n v="51.666666666666664"/>
    <x v="1"/>
    <x v="6"/>
    <d v="2014-12-10T13:04:06"/>
    <d v="2015-01-09T22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0.15411764705882353"/>
    <n v="32.75"/>
    <x v="1"/>
    <x v="6"/>
    <d v="2014-11-25T11:15:33"/>
    <d v="2015-01-24T07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  <d v="2015-04-08T19:35:08"/>
    <d v="2015-04-18T17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0.28466666666666668"/>
    <n v="61"/>
    <x v="1"/>
    <x v="6"/>
    <d v="2015-03-26T16:38:16"/>
    <d v="2015-05-25T16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0.13333333333333333"/>
    <n v="10"/>
    <x v="1"/>
    <x v="6"/>
    <d v="2015-04-28T11:38:09"/>
    <d v="2015-05-28T11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6.6666666666666671E-3"/>
    <n v="10"/>
    <x v="1"/>
    <x v="6"/>
    <d v="2015-02-13T12:04:53"/>
    <d v="2015-03-23T13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0.21428571428571427"/>
    <n v="37.5"/>
    <x v="1"/>
    <x v="6"/>
    <d v="2015-10-20T11:35:03"/>
    <d v="2015-11-12T01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0.18"/>
    <n v="45"/>
    <x v="1"/>
    <x v="6"/>
    <d v="2014-06-23T17:31:45"/>
    <d v="2014-07-15T17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0.20125000000000001"/>
    <n v="100.625"/>
    <x v="1"/>
    <x v="6"/>
    <d v="2016-06-27T05:47:48"/>
    <d v="2016-07-17T05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0.17899999999999999"/>
    <n v="25.571428571428573"/>
    <x v="1"/>
    <x v="6"/>
    <d v="2014-07-12T21:09:15"/>
    <d v="2014-08-11T20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  <d v="2015-11-17T17:05:50"/>
    <d v="2015-12-17T17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0.02"/>
    <n v="25"/>
    <x v="1"/>
    <x v="6"/>
    <d v="2014-08-07T00:09:04"/>
    <d v="2014-09-06T00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  <d v="2014-06-03T12:02:44"/>
    <d v="2014-07-03T12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  <d v="2014-06-03T14:32:32"/>
    <d v="2014-07-04T22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0.1"/>
    <n v="10"/>
    <x v="1"/>
    <x v="6"/>
    <d v="2014-07-11T11:45:02"/>
    <d v="2014-08-10T11:45:02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E-2"/>
    <n v="202"/>
    <x v="1"/>
    <x v="6"/>
    <d v="2016-09-08T04:20:39"/>
    <d v="2016-10-08T04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0.01"/>
    <n v="25"/>
    <x v="1"/>
    <x v="6"/>
    <d v="2015-06-09T02:11:36"/>
    <d v="2015-07-05T17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.0351999999999999"/>
    <n v="99.538461538461533"/>
    <x v="1"/>
    <x v="40"/>
    <d v="2016-01-26T11:57:16"/>
    <d v="2016-02-16T00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.05"/>
    <n v="75"/>
    <x v="1"/>
    <x v="40"/>
    <d v="2016-03-28T22:03:08"/>
    <d v="2016-04-28T22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.0044999999999999"/>
    <n v="215.25"/>
    <x v="1"/>
    <x v="40"/>
    <d v="2015-01-12T18:33:28"/>
    <d v="2015-02-10T02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.3260000000000001"/>
    <n v="120.54545454545455"/>
    <x v="1"/>
    <x v="40"/>
    <d v="2016-02-02T19:51:13"/>
    <d v="2016-04-02T18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.1299999999999999"/>
    <n v="37.666666666666664"/>
    <x v="1"/>
    <x v="40"/>
    <d v="2016-09-06T14:15:35"/>
    <d v="2016-10-16T16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.0334000000000001"/>
    <n v="172.23333333333332"/>
    <x v="1"/>
    <x v="40"/>
    <d v="2015-05-04T14:46:40"/>
    <d v="2015-06-02T19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.2"/>
    <n v="111.11111111111111"/>
    <x v="1"/>
    <x v="40"/>
    <d v="2014-06-18T16:08:57"/>
    <d v="2014-07-25T23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.2963636363636364"/>
    <n v="25.464285714285715"/>
    <x v="1"/>
    <x v="40"/>
    <d v="2016-03-16T15:48:27"/>
    <d v="2016-04-15T15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.0111111111111111"/>
    <n v="267.64705882352939"/>
    <x v="1"/>
    <x v="40"/>
    <d v="2014-05-12T14:33:18"/>
    <d v="2014-06-11T14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.0851428571428572"/>
    <n v="75.959999999999994"/>
    <x v="1"/>
    <x v="40"/>
    <d v="2014-11-11T15:25:15"/>
    <d v="2014-12-01T15:25:15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.0233333333333334"/>
    <n v="59.03846153846154"/>
    <x v="1"/>
    <x v="40"/>
    <d v="2014-04-18T06:18:58"/>
    <d v="2014-05-19T00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.1024425000000002"/>
    <n v="50.111022727272733"/>
    <x v="1"/>
    <x v="40"/>
    <d v="2015-06-26T21:35:53"/>
    <d v="2015-08-25T21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.010154"/>
    <n v="55.502967032967035"/>
    <x v="1"/>
    <x v="40"/>
    <d v="2014-04-10T07:36:26"/>
    <d v="2014-05-05T07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"/>
    <n v="166.66666666666666"/>
    <x v="1"/>
    <x v="40"/>
    <d v="2015-06-18T06:12:17"/>
    <d v="2015-08-10T18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.0624"/>
    <n v="47.428571428571431"/>
    <x v="1"/>
    <x v="40"/>
    <d v="2015-07-08T14:31:29"/>
    <d v="2015-08-02T14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"/>
    <n v="64.935064935064929"/>
    <x v="1"/>
    <x v="40"/>
    <d v="2015-03-02T13:00:26"/>
    <d v="2015-04-01T12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"/>
    <n v="55.555555555555557"/>
    <x v="1"/>
    <x v="40"/>
    <d v="2016-05-09T15:13:52"/>
    <d v="2016-05-28T19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.1345714285714286"/>
    <n v="74.224299065420567"/>
    <x v="1"/>
    <x v="40"/>
    <d v="2014-06-30T13:38:02"/>
    <d v="2014-07-30T13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.0265010000000001"/>
    <n v="106.9271875"/>
    <x v="1"/>
    <x v="40"/>
    <d v="2014-05-28T23:00:45"/>
    <d v="2014-07-02T23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.1675"/>
    <n v="41.696428571428569"/>
    <x v="1"/>
    <x v="40"/>
    <d v="2015-02-14T19:28:17"/>
    <d v="2015-02-28T23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.0765274999999999"/>
    <n v="74.243275862068955"/>
    <x v="1"/>
    <x v="40"/>
    <d v="2014-05-13T12:28:10"/>
    <d v="2014-06-12T12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"/>
    <n v="73.333333333333329"/>
    <x v="1"/>
    <x v="40"/>
    <d v="2016-03-16T09:21:19"/>
    <d v="2016-04-15T09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"/>
    <n v="100"/>
    <x v="1"/>
    <x v="40"/>
    <d v="2015-05-14T17:20:10"/>
    <d v="2015-06-13T17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.46"/>
    <n v="38.421052631578945"/>
    <x v="1"/>
    <x v="40"/>
    <d v="2016-05-03T15:34:12"/>
    <d v="2016-05-17T19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.1020000000000001"/>
    <n v="166.96969696969697"/>
    <x v="1"/>
    <x v="40"/>
    <d v="2016-11-08T09:48:26"/>
    <d v="2016-11-29T01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.0820000000000001"/>
    <n v="94.912280701754383"/>
    <x v="1"/>
    <x v="40"/>
    <d v="2016-10-12T19:07:27"/>
    <d v="2016-11-14T21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"/>
    <n v="100"/>
    <x v="1"/>
    <x v="40"/>
    <d v="2015-03-24T14:00:55"/>
    <d v="2015-04-09T14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.0024999999999999"/>
    <n v="143.21428571428572"/>
    <x v="1"/>
    <x v="40"/>
    <d v="2015-03-12T17:37:23"/>
    <d v="2015-04-08T23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.0671250000000001"/>
    <n v="90.819148936170208"/>
    <x v="1"/>
    <x v="40"/>
    <d v="2014-06-24T03:49:38"/>
    <d v="2014-07-31T20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.4319999999999999"/>
    <n v="48.542372881355931"/>
    <x v="1"/>
    <x v="40"/>
    <d v="2014-09-04T21:40:21"/>
    <d v="2014-09-26T23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.0504166666666668"/>
    <n v="70.027777777777771"/>
    <x v="1"/>
    <x v="40"/>
    <d v="2014-12-16T14:39:40"/>
    <d v="2015-02-14T14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.0398000000000001"/>
    <n v="135.62608695652173"/>
    <x v="1"/>
    <x v="40"/>
    <d v="2016-02-25T12:39:00"/>
    <d v="2016-03-26T11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.2"/>
    <n v="100"/>
    <x v="1"/>
    <x v="40"/>
    <d v="2015-06-11T00:16:25"/>
    <d v="2015-07-13T15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.0966666666666667"/>
    <n v="94.90384615384616"/>
    <x v="1"/>
    <x v="40"/>
    <d v="2014-08-14T16:11:25"/>
    <d v="2014-09-08T16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.0175000000000001"/>
    <n v="75.370370370370367"/>
    <x v="1"/>
    <x v="40"/>
    <d v="2016-06-25T15:41:37"/>
    <d v="2016-07-24T18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.2891666666666666"/>
    <n v="64.458333333333329"/>
    <x v="1"/>
    <x v="40"/>
    <d v="2016-02-19T22:22:00"/>
    <d v="2016-03-15T11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.1499999999999999"/>
    <n v="115"/>
    <x v="1"/>
    <x v="40"/>
    <d v="2016-06-10T18:32:12"/>
    <d v="2016-07-10T18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.5075000000000001"/>
    <n v="100.5"/>
    <x v="1"/>
    <x v="40"/>
    <d v="2016-06-27T10:19:29"/>
    <d v="2016-08-02T05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.1096666666666666"/>
    <n v="93.774647887323937"/>
    <x v="1"/>
    <x v="40"/>
    <d v="2016-04-26T19:54:35"/>
    <d v="2016-05-26T19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.0028571428571429"/>
    <n v="35.1"/>
    <x v="1"/>
    <x v="40"/>
    <d v="2015-06-12T07:50:06"/>
    <d v="2015-07-10T22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6.6666666666666671E-3"/>
    <n v="500"/>
    <x v="1"/>
    <x v="40"/>
    <d v="2015-11-25T11:41:59"/>
    <d v="2015-12-23T11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E-2"/>
    <n v="29"/>
    <x v="1"/>
    <x v="40"/>
    <d v="2015-05-14T14:10:18"/>
    <d v="2015-06-15T14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  <d v="2016-10-23T11:00:23"/>
    <d v="2016-11-22T12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  <d v="2014-05-07T11:36:32"/>
    <d v="2014-07-06T11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2.8E-3"/>
    <n v="17.5"/>
    <x v="1"/>
    <x v="40"/>
    <d v="2015-06-15T05:43:42"/>
    <d v="2015-07-15T05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0.59657142857142853"/>
    <n v="174"/>
    <x v="1"/>
    <x v="40"/>
    <d v="2014-11-25T17:32:09"/>
    <d v="2014-12-16T17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0.01"/>
    <n v="50"/>
    <x v="1"/>
    <x v="40"/>
    <d v="2015-05-08T08:55:54"/>
    <d v="2015-06-07T08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6E-2"/>
    <n v="5"/>
    <x v="1"/>
    <x v="40"/>
    <d v="2015-07-16T05:28:10"/>
    <d v="2015-08-28T17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7E-5"/>
    <n v="1"/>
    <x v="1"/>
    <x v="40"/>
    <d v="2016-11-14T19:42:36"/>
    <d v="2017-01-13T19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0.89666666666666661"/>
    <n v="145.40540540540542"/>
    <x v="1"/>
    <x v="40"/>
    <d v="2015-03-21T16:09:25"/>
    <d v="2015-04-20T16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3E-2"/>
    <n v="205"/>
    <x v="1"/>
    <x v="40"/>
    <d v="2014-07-11T12:20:48"/>
    <d v="2014-08-10T12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2E-2"/>
    <n v="100.5"/>
    <x v="1"/>
    <x v="40"/>
    <d v="2016-02-10T17:20:43"/>
    <d v="2016-03-11T17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4E-2"/>
    <n v="55.0625"/>
    <x v="1"/>
    <x v="40"/>
    <d v="2014-12-09T12:41:23"/>
    <d v="2015-01-10T23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199999999999998E-2"/>
    <n v="47.333333333333336"/>
    <x v="1"/>
    <x v="40"/>
    <d v="2014-12-02T11:13:36"/>
    <d v="2015-01-02T11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  <d v="2015-09-21T22:01:46"/>
    <d v="2015-10-21T22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0.19650000000000001"/>
    <n v="58.95"/>
    <x v="1"/>
    <x v="40"/>
    <d v="2016-02-03T18:19:28"/>
    <d v="2016-03-04T18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  <d v="2016-06-05T19:13:44"/>
    <d v="2016-07-31T02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.0000000000000002E-5"/>
    <n v="1.5"/>
    <x v="1"/>
    <x v="40"/>
    <d v="2014-07-29T16:17:20"/>
    <d v="2014-09-27T16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4E-4"/>
    <n v="5"/>
    <x v="1"/>
    <x v="40"/>
    <d v="2014-06-09T01:13:01"/>
    <d v="2014-06-29T01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0.30333333333333334"/>
    <n v="50.555555555555557"/>
    <x v="1"/>
    <x v="40"/>
    <d v="2015-03-27T16:48:59"/>
    <d v="2015-04-03T16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"/>
    <n v="41.666666666666664"/>
    <x v="1"/>
    <x v="6"/>
    <d v="2015-02-24T05:53:39"/>
    <d v="2015-04-25T04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.0125"/>
    <n v="53.289473684210527"/>
    <x v="1"/>
    <x v="6"/>
    <d v="2014-06-10T07:38:27"/>
    <d v="2014-07-30T18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.2173333333333334"/>
    <n v="70.230769230769226"/>
    <x v="1"/>
    <x v="6"/>
    <d v="2015-02-19T15:22:38"/>
    <d v="2015-03-21T14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.3"/>
    <n v="43.421052631578945"/>
    <x v="1"/>
    <x v="6"/>
    <d v="2016-04-27T10:02:53"/>
    <d v="2016-05-31T06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.0954999999999999"/>
    <n v="199.18181818181819"/>
    <x v="1"/>
    <x v="6"/>
    <d v="2015-04-15T13:01:48"/>
    <d v="2015-05-31T22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.0095190476190474"/>
    <n v="78.518148148148143"/>
    <x v="1"/>
    <x v="6"/>
    <d v="2016-05-07T01:37:01"/>
    <d v="2016-06-14T16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.4013333333333333"/>
    <n v="61.823529411764703"/>
    <x v="1"/>
    <x v="6"/>
    <d v="2015-02-23T16:41:52"/>
    <d v="2015-03-31T22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.0000100000000001"/>
    <n v="50.000500000000002"/>
    <x v="1"/>
    <x v="6"/>
    <d v="2015-07-22T01:14:17"/>
    <d v="2015-08-20T18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.19238"/>
    <n v="48.339729729729726"/>
    <x v="1"/>
    <x v="6"/>
    <d v="2014-06-17T11:33:43"/>
    <d v="2014-07-17T11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.0725"/>
    <n v="107.25"/>
    <x v="1"/>
    <x v="6"/>
    <d v="2015-10-07T11:43:36"/>
    <d v="2015-10-23T22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.2799999999999998"/>
    <n v="57"/>
    <x v="1"/>
    <x v="6"/>
    <d v="2015-02-10T15:13:02"/>
    <d v="2015-03-12T14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.0640000000000001"/>
    <n v="40.92307692307692"/>
    <x v="1"/>
    <x v="6"/>
    <d v="2015-06-29T00:01:44"/>
    <d v="2015-07-17T16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.4333333333333333"/>
    <n v="21.5"/>
    <x v="1"/>
    <x v="6"/>
    <d v="2015-06-05T10:38:37"/>
    <d v="2015-07-05T10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.0454285714285714"/>
    <n v="79.543478260869563"/>
    <x v="1"/>
    <x v="6"/>
    <d v="2015-12-02T23:20:07"/>
    <d v="2016-01-03T23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.1002000000000001"/>
    <n v="72.381578947368425"/>
    <x v="1"/>
    <x v="6"/>
    <d v="2015-11-21T15:06:57"/>
    <d v="2016-01-19T17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.06"/>
    <n v="64.634146341463421"/>
    <x v="1"/>
    <x v="6"/>
    <d v="2015-06-15T16:50:44"/>
    <d v="2015-07-19T22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.08"/>
    <n v="38.571428571428569"/>
    <x v="1"/>
    <x v="6"/>
    <d v="2016-07-20T10:01:43"/>
    <d v="2016-08-01T08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.0542"/>
    <n v="107.57142857142857"/>
    <x v="1"/>
    <x v="6"/>
    <d v="2015-05-26T20:40:14"/>
    <d v="2015-06-16T20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.1916666666666667"/>
    <n v="27.5"/>
    <x v="1"/>
    <x v="6"/>
    <d v="2015-04-07T05:09:54"/>
    <d v="2015-05-07T05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.5266666666666666"/>
    <n v="70.461538461538467"/>
    <x v="1"/>
    <x v="6"/>
    <d v="2015-01-30T17:16:41"/>
    <d v="2015-03-26T19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"/>
    <n v="178.57142857142858"/>
    <x v="1"/>
    <x v="6"/>
    <d v="2014-11-01T07:39:47"/>
    <d v="2014-12-31T08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.002"/>
    <n v="62.625"/>
    <x v="1"/>
    <x v="6"/>
    <d v="2016-08-11T15:46:11"/>
    <d v="2016-08-31T15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.25"/>
    <n v="75"/>
    <x v="1"/>
    <x v="6"/>
    <d v="2016-05-13T12:46:51"/>
    <d v="2016-05-27T12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.0602199999999999"/>
    <n v="58.901111111111113"/>
    <x v="1"/>
    <x v="6"/>
    <d v="2014-10-15T15:22:25"/>
    <d v="2014-11-05T16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.0466666666666666"/>
    <n v="139.55555555555554"/>
    <x v="1"/>
    <x v="6"/>
    <d v="2016-01-05T21:45:35"/>
    <d v="2016-02-19T21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.1666666666666667"/>
    <n v="70"/>
    <x v="1"/>
    <x v="6"/>
    <d v="2014-11-20T15:56:12"/>
    <d v="2014-12-01T14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.0903333333333334"/>
    <n v="57.385964912280699"/>
    <x v="1"/>
    <x v="6"/>
    <d v="2015-05-19T05:41:07"/>
    <d v="2015-06-18T05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.6"/>
    <n v="40"/>
    <x v="1"/>
    <x v="6"/>
    <d v="2016-03-31T17:36:48"/>
    <d v="2016-04-21T17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.125"/>
    <n v="64.285714285714292"/>
    <x v="1"/>
    <x v="6"/>
    <d v="2016-07-02T17:14:12"/>
    <d v="2016-08-02T23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.0209999999999999"/>
    <n v="120.11764705882354"/>
    <x v="1"/>
    <x v="6"/>
    <d v="2015-05-28T13:22:38"/>
    <d v="2015-07-03T13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.00824"/>
    <n v="1008.24"/>
    <x v="1"/>
    <x v="6"/>
    <d v="2015-04-22T12:03:29"/>
    <d v="2015-05-22T12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.0125"/>
    <n v="63.28125"/>
    <x v="1"/>
    <x v="6"/>
    <d v="2015-05-30T22:25:24"/>
    <d v="2015-07-29T22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"/>
    <n v="21.666666666666668"/>
    <x v="1"/>
    <x v="6"/>
    <d v="2016-03-03T11:50:29"/>
    <d v="2016-03-28T10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E-2"/>
    <n v="25.647058823529413"/>
    <x v="1"/>
    <x v="6"/>
    <d v="2014-05-21T13:51:27"/>
    <d v="2014-07-20T13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0.21940000000000001"/>
    <n v="47.695652173913047"/>
    <x v="1"/>
    <x v="6"/>
    <d v="2014-04-11T06:50:52"/>
    <d v="2014-05-11T06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0.21299999999999999"/>
    <n v="56.05263157894737"/>
    <x v="1"/>
    <x v="6"/>
    <d v="2014-05-06T20:44:24"/>
    <d v="2014-05-31T20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0.41489795918367345"/>
    <n v="81.319999999999993"/>
    <x v="1"/>
    <x v="6"/>
    <d v="2014-05-07T09:48:54"/>
    <d v="2014-06-03T01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49999999999999E-2"/>
    <n v="70.166666666666671"/>
    <x v="1"/>
    <x v="6"/>
    <d v="2015-09-01T10:02:54"/>
    <d v="2015-10-01T10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E-2"/>
    <n v="23.625"/>
    <x v="1"/>
    <x v="6"/>
    <d v="2014-09-03T00:19:02"/>
    <d v="2014-10-04T01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0.16161904761904761"/>
    <n v="188.55555555555554"/>
    <x v="1"/>
    <x v="6"/>
    <d v="2015-06-04T00:23:11"/>
    <d v="2015-07-19T00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0.16376923076923078"/>
    <n v="49.511627906976742"/>
    <x v="1"/>
    <x v="6"/>
    <d v="2015-09-18T14:36:29"/>
    <d v="2015-10-18T14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4E-2"/>
    <n v="75.464285714285708"/>
    <x v="1"/>
    <x v="6"/>
    <d v="2015-05-12T13:24:44"/>
    <d v="2015-06-11T13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7999999999999999E-2"/>
    <n v="9.5"/>
    <x v="1"/>
    <x v="6"/>
    <d v="2014-12-01T21:59:03"/>
    <d v="2014-12-31T21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0.34079999999999999"/>
    <n v="35.5"/>
    <x v="1"/>
    <x v="6"/>
    <d v="2015-06-17T05:32:59"/>
    <d v="2015-07-17T05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2E-3"/>
    <n v="10"/>
    <x v="1"/>
    <x v="6"/>
    <d v="2015-03-01T23:34:36"/>
    <d v="2015-03-26T22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8E-4"/>
    <n v="13"/>
    <x v="1"/>
    <x v="6"/>
    <d v="2014-07-28T15:09:38"/>
    <d v="2014-09-01T15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0.16254545454545455"/>
    <n v="89.4"/>
    <x v="1"/>
    <x v="6"/>
    <d v="2015-04-09T16:14:18"/>
    <d v="2015-05-09T16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000000000000001E-2"/>
    <n v="25"/>
    <x v="1"/>
    <x v="6"/>
    <d v="2015-02-24T18:17:51"/>
    <d v="2015-03-26T17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2.0000000000000001E-4"/>
    <n v="1"/>
    <x v="1"/>
    <x v="6"/>
    <d v="2015-02-06T12:50:03"/>
    <d v="2015-03-08T11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1999999999999998E-2"/>
    <n v="65"/>
    <x v="1"/>
    <x v="6"/>
    <d v="2014-07-09T12:41:30"/>
    <d v="2014-08-01T12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0.02"/>
    <n v="10"/>
    <x v="1"/>
    <x v="6"/>
    <d v="2015-05-04T05:20:44"/>
    <d v="2015-05-22T16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4.0000000000000002E-4"/>
    <n v="1"/>
    <x v="1"/>
    <x v="6"/>
    <d v="2014-05-30T16:26:47"/>
    <d v="2014-06-25T16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0.17666666666666667"/>
    <n v="81.538461538461533"/>
    <x v="1"/>
    <x v="6"/>
    <d v="2014-07-13T10:51:50"/>
    <d v="2014-08-12T10:51:50"/>
  </r>
  <r>
    <n v="3861"/>
    <x v="3856"/>
    <s v="THE COMING OF THE LORD!"/>
    <n v="2000"/>
    <n v="100"/>
    <x v="2"/>
    <x v="0"/>
    <s v="USD"/>
    <n v="1415828820"/>
    <n v="1412258977"/>
    <b v="0"/>
    <x v="29"/>
    <b v="0"/>
    <s v="theater/plays"/>
    <n v="0.05"/>
    <n v="100"/>
    <x v="1"/>
    <x v="6"/>
    <d v="2014-10-02T09:09:37"/>
    <d v="2014-11-12T16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4"/>
    <n v="1"/>
    <x v="1"/>
    <x v="6"/>
    <d v="2016-08-29T01:15:56"/>
    <d v="2016-09-12T11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  <d v="2015-09-06T10:11:45"/>
    <d v="2015-11-05T11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E-2"/>
    <n v="20"/>
    <x v="1"/>
    <x v="6"/>
    <d v="2015-10-18T16:24:14"/>
    <d v="2015-11-17T17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0.26937422295897223"/>
    <n v="46.428571428571431"/>
    <x v="1"/>
    <x v="6"/>
    <d v="2014-07-21T10:38:18"/>
    <d v="2014-08-30T00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5.4999999999999997E-3"/>
    <n v="5.5"/>
    <x v="1"/>
    <x v="6"/>
    <d v="2016-02-02T17:43:41"/>
    <d v="2016-03-22T22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0.1255"/>
    <n v="50.2"/>
    <x v="1"/>
    <x v="6"/>
    <d v="2016-05-19T14:32:19"/>
    <d v="2016-06-18T14:32:19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n v="2E-3"/>
    <n v="10"/>
    <x v="1"/>
    <x v="40"/>
    <d v="2014-08-14T10:50:05"/>
    <d v="2014-09-08T10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E-2"/>
    <n v="30.133333333333333"/>
    <x v="1"/>
    <x v="40"/>
    <d v="2015-02-12T12:23:12"/>
    <d v="2015-03-13T22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0.15"/>
    <n v="150"/>
    <x v="1"/>
    <x v="40"/>
    <d v="2014-06-02T23:07:58"/>
    <d v="2014-07-02T23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68E-2"/>
    <n v="13.333333333333334"/>
    <x v="1"/>
    <x v="40"/>
    <d v="2017-01-28T13:44:10"/>
    <d v="2017-03-29T12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  <d v="2015-06-24T22:29:56"/>
    <d v="2015-08-13T22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  <d v="2015-09-08T11:42:15"/>
    <d v="2015-10-08T11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  <d v="2015-01-02T19:23:42"/>
    <d v="2015-01-23T20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  <d v="2016-09-02T03:19:25"/>
    <d v="2016-09-03T05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0.52794871794871789"/>
    <n v="44.760869565217391"/>
    <x v="1"/>
    <x v="40"/>
    <d v="2016-01-03T09:58:48"/>
    <d v="2016-02-02T09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7E-2"/>
    <n v="88.642857142857139"/>
    <x v="1"/>
    <x v="40"/>
    <d v="2016-11-08T11:15:52"/>
    <d v="2016-12-08T11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6E-4"/>
    <n v="10"/>
    <x v="1"/>
    <x v="40"/>
    <d v="2015-05-30T14:39:06"/>
    <d v="2015-06-29T22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  <d v="2014-12-26T15:39:56"/>
    <d v="2015-01-25T15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0.13066666666666665"/>
    <n v="57.647058823529413"/>
    <x v="1"/>
    <x v="40"/>
    <d v="2014-06-25T14:33:40"/>
    <d v="2014-07-30T18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0.05"/>
    <n v="25"/>
    <x v="1"/>
    <x v="40"/>
    <d v="2017-01-20T19:26:39"/>
    <d v="2017-02-19T19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  <d v="2016-01-04T18:36:10"/>
    <d v="2016-01-31T18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  <d v="2014-08-03T09:27:49"/>
    <d v="2014-09-02T09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  <d v="2015-03-02T13:59:52"/>
    <d v="2015-03-27T12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  <d v="2016-04-09T17:49:51"/>
    <d v="2016-05-09T17:49:51"/>
  </r>
  <r>
    <n v="3886"/>
    <x v="3881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  <d v="2014-11-11T00:28:22"/>
    <d v="2014-12-11T00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E-2"/>
    <n v="17.5"/>
    <x v="1"/>
    <x v="40"/>
    <d v="2015-03-16T15:35:29"/>
    <d v="2015-05-01T17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0.27100000000000002"/>
    <n v="38.714285714285715"/>
    <x v="1"/>
    <x v="6"/>
    <d v="2017-01-27T08:05:58"/>
    <d v="2017-02-26T08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E-2"/>
    <n v="13.111111111111111"/>
    <x v="1"/>
    <x v="6"/>
    <d v="2014-12-03T19:07:10"/>
    <d v="2015-01-04T18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0.16826666666666668"/>
    <n v="315.5"/>
    <x v="1"/>
    <x v="6"/>
    <d v="2015-06-16T13:12:24"/>
    <d v="2015-08-15T13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0.32500000000000001"/>
    <n v="37.142857142857146"/>
    <x v="1"/>
    <x v="6"/>
    <d v="2015-02-20T22:10:44"/>
    <d v="2015-03-22T23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  <d v="2014-08-16T10:39:17"/>
    <d v="2014-08-24T02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0.2155"/>
    <n v="128.27380952380952"/>
    <x v="1"/>
    <x v="6"/>
    <d v="2014-05-20T10:47:20"/>
    <d v="2014-07-01T01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5E-2"/>
    <n v="47.272727272727273"/>
    <x v="1"/>
    <x v="6"/>
    <d v="2016-11-05T18:00:12"/>
    <d v="2016-12-05T23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0.05"/>
    <n v="50"/>
    <x v="1"/>
    <x v="6"/>
    <d v="2015-01-28T01:00:18"/>
    <d v="2015-02-28T01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0.10625"/>
    <n v="42.5"/>
    <x v="1"/>
    <x v="6"/>
    <d v="2014-06-02T23:36:18"/>
    <d v="2014-06-16T23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0.17599999999999999"/>
    <n v="44"/>
    <x v="1"/>
    <x v="6"/>
    <d v="2014-12-09T15:58:03"/>
    <d v="2015-01-08T15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0.3256"/>
    <n v="50.875"/>
    <x v="1"/>
    <x v="6"/>
    <d v="2015-07-08T06:34:30"/>
    <d v="2015-08-17T11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00000000000001E-2"/>
    <n v="62.5"/>
    <x v="1"/>
    <x v="6"/>
    <d v="2014-07-23T13:36:01"/>
    <d v="2014-08-12T13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3999999999999999E-2"/>
    <n v="27"/>
    <x v="1"/>
    <x v="6"/>
    <d v="2015-05-11T21:13:11"/>
    <d v="2015-06-10T21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8.3333333333333332E-3"/>
    <n v="25"/>
    <x v="1"/>
    <x v="6"/>
    <d v="2015-11-09T14:49:59"/>
    <d v="2015-12-19T14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0.48833333333333334"/>
    <n v="47.258064516129032"/>
    <x v="1"/>
    <x v="6"/>
    <d v="2016-10-20T06:14:02"/>
    <d v="2016-11-14T07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  <d v="2015-06-30T19:16:05"/>
    <d v="2015-08-14T14:38:00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2.9999999999999997E-4"/>
    <n v="1.5"/>
    <x v="1"/>
    <x v="6"/>
    <d v="2015-04-01T00:30:00"/>
    <d v="2015-04-15T00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0.11533333333333333"/>
    <n v="24.714285714285715"/>
    <x v="1"/>
    <x v="6"/>
    <d v="2015-04-30T09:58:23"/>
    <d v="2015-06-11T18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0.67333333333333334"/>
    <n v="63.125"/>
    <x v="1"/>
    <x v="6"/>
    <d v="2015-05-19T17:01:33"/>
    <d v="2015-06-26T08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0.153"/>
    <n v="38.25"/>
    <x v="1"/>
    <x v="6"/>
    <d v="2014-09-24T14:40:06"/>
    <d v="2014-10-26T15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E-2"/>
    <n v="16.25"/>
    <x v="1"/>
    <x v="6"/>
    <d v="2014-07-13T22:14:56"/>
    <d v="2014-07-28T22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2.2499999999999998E-3"/>
    <n v="33.75"/>
    <x v="1"/>
    <x v="6"/>
    <d v="2014-08-12T03:37:22"/>
    <d v="2014-09-11T03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4E-2"/>
    <n v="61.666666666666664"/>
    <x v="1"/>
    <x v="6"/>
    <d v="2015-08-08T13:09:57"/>
    <d v="2015-09-07T13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0.37412499999999999"/>
    <n v="83.138888888888886"/>
    <x v="1"/>
    <x v="6"/>
    <d v="2014-10-27T14:29:37"/>
    <d v="2014-11-26T15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E-5"/>
    <n v="1"/>
    <x v="1"/>
    <x v="6"/>
    <d v="2015-02-24T01:28:50"/>
    <d v="2015-04-24T23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0.1"/>
    <n v="142.85714285714286"/>
    <x v="1"/>
    <x v="6"/>
    <d v="2015-10-31T00:04:09"/>
    <d v="2015-11-30T01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0.36359999999999998"/>
    <n v="33.666666666666664"/>
    <x v="1"/>
    <x v="6"/>
    <d v="2015-04-20T14:39:16"/>
    <d v="2015-05-10T17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3.3333333333333335E-3"/>
    <n v="5"/>
    <x v="1"/>
    <x v="6"/>
    <d v="2016-05-02T18:38:29"/>
    <d v="2016-06-01T18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  <d v="2016-05-04T06:19:12"/>
    <d v="2016-06-03T06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2.8571428571428571E-3"/>
    <n v="10"/>
    <x v="1"/>
    <x v="6"/>
    <d v="2014-08-12T07:39:21"/>
    <d v="2014-09-11T07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2E-3"/>
    <n v="40"/>
    <x v="1"/>
    <x v="6"/>
    <d v="2014-07-23T10:57:03"/>
    <d v="2014-08-04T11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9E-2"/>
    <n v="30"/>
    <x v="1"/>
    <x v="6"/>
    <d v="2015-12-20T11:26:13"/>
    <d v="2016-01-17T19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3999999999999999E-2"/>
    <n v="45"/>
    <x v="1"/>
    <x v="6"/>
    <d v="2016-10-14T04:17:40"/>
    <d v="2016-11-13T05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  <d v="2014-10-14T08:00:55"/>
    <d v="2014-10-26T13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7E-2"/>
    <n v="10.166666666666666"/>
    <x v="1"/>
    <x v="6"/>
    <d v="2015-01-16T13:26:50"/>
    <d v="2015-03-02T18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0.12034782608695652"/>
    <n v="81.411764705882348"/>
    <x v="1"/>
    <x v="6"/>
    <d v="2015-03-12T18:31:11"/>
    <d v="2015-04-09T18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0.15266666666666667"/>
    <n v="57.25"/>
    <x v="1"/>
    <x v="6"/>
    <d v="2014-05-27T18:02:02"/>
    <d v="2014-06-26T18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0.1"/>
    <n v="5"/>
    <x v="1"/>
    <x v="6"/>
    <d v="2014-06-30T15:53:59"/>
    <d v="2014-07-30T15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3.0000000000000001E-3"/>
    <n v="15"/>
    <x v="1"/>
    <x v="6"/>
    <d v="2014-11-26T21:02:28"/>
    <d v="2014-12-26T21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0.01"/>
    <n v="12.5"/>
    <x v="1"/>
    <x v="6"/>
    <d v="2014-07-10T01:25:04"/>
    <d v="2014-08-09T01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0.13020000000000001"/>
    <n v="93"/>
    <x v="1"/>
    <x v="6"/>
    <d v="2015-09-18T11:23:47"/>
    <d v="2015-10-15T23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E-2"/>
    <n v="32.357142857142854"/>
    <x v="1"/>
    <x v="6"/>
    <d v="2016-08-19T14:51:05"/>
    <d v="2016-09-18T14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  <d v="2016-03-04T03:07:48"/>
    <d v="2016-04-01T01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  <d v="2015-08-11T22:38:27"/>
    <d v="2015-09-05T22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1E-5"/>
    <n v="1"/>
    <x v="1"/>
    <x v="6"/>
    <d v="2016-02-14T23:02:44"/>
    <d v="2016-03-15T22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0.15742857142857142"/>
    <n v="91.833333333333329"/>
    <x v="1"/>
    <x v="6"/>
    <d v="2016-06-17T18:14:22"/>
    <d v="2016-07-16T19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0.11"/>
    <n v="45.833333333333336"/>
    <x v="1"/>
    <x v="6"/>
    <d v="2015-08-17T11:07:19"/>
    <d v="2015-10-01T08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0.43833333333333335"/>
    <n v="57.173913043478258"/>
    <x v="1"/>
    <x v="6"/>
    <d v="2015-08-05T10:45:46"/>
    <d v="2015-10-04T10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  <d v="2016-11-01T01:18:40"/>
    <d v="2016-12-01T02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0.86135181975736563"/>
    <n v="248.5"/>
    <x v="1"/>
    <x v="6"/>
    <d v="2016-06-13T10:09:20"/>
    <d v="2016-07-11T10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0.12196620583717357"/>
    <n v="79.400000000000006"/>
    <x v="1"/>
    <x v="6"/>
    <d v="2015-05-27T16:44:14"/>
    <d v="2015-06-27T16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1E-3"/>
    <n v="5"/>
    <x v="1"/>
    <x v="6"/>
    <d v="2014-10-03T04:36:19"/>
    <d v="2014-10-06T23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2.2000000000000001E-3"/>
    <n v="5.5"/>
    <x v="1"/>
    <x v="6"/>
    <d v="2014-11-18T06:49:11"/>
    <d v="2015-01-02T06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9.0909090909090905E-3"/>
    <n v="25"/>
    <x v="1"/>
    <x v="6"/>
    <d v="2014-10-28T09:05:37"/>
    <d v="2014-11-24T20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  <d v="2015-04-17T16:41:54"/>
    <d v="2015-06-16T16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0.35639999999999999"/>
    <n v="137.07692307692307"/>
    <x v="1"/>
    <x v="6"/>
    <d v="2015-10-02T13:41:08"/>
    <d v="2015-11-02T11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  <d v="2015-07-28T10:54:35"/>
    <d v="2015-08-27T10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2.5000000000000001E-3"/>
    <n v="5"/>
    <x v="1"/>
    <x v="6"/>
    <d v="2015-04-15T14:14:28"/>
    <d v="2015-05-15T14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00000000000001E-2"/>
    <n v="39"/>
    <x v="1"/>
    <x v="6"/>
    <d v="2015-01-27T15:00:22"/>
    <d v="2015-02-28T03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4E-2"/>
    <n v="50.5"/>
    <x v="1"/>
    <x v="6"/>
    <d v="2016-09-01T22:25:44"/>
    <d v="2016-10-01T22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  <d v="2014-07-09T02:48:43"/>
    <d v="2014-09-07T02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0.15770000000000001"/>
    <n v="49.28125"/>
    <x v="1"/>
    <x v="6"/>
    <d v="2015-01-11T21:53:41"/>
    <d v="2015-02-10T21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6.2500000000000003E-3"/>
    <n v="25"/>
    <x v="1"/>
    <x v="6"/>
    <d v="2016-03-10T11:51:20"/>
    <d v="2016-04-08T13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4E-6"/>
    <n v="1"/>
    <x v="1"/>
    <x v="6"/>
    <d v="2016-03-04T14:49:02"/>
    <d v="2016-05-03T13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4"/>
    <n v="25"/>
    <x v="1"/>
    <x v="6"/>
    <d v="2015-08-27T13:58:10"/>
    <d v="2015-10-26T13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  <d v="2016-06-28T20:09:46"/>
    <d v="2016-07-29T18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  <d v="2014-05-15T10:37:44"/>
    <d v="2014-07-14T10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0.24285714285714285"/>
    <n v="53.125"/>
    <x v="1"/>
    <x v="6"/>
    <d v="2015-10-29T15:22:21"/>
    <d v="2015-11-28T16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  <d v="2016-03-28T17:22:07"/>
    <d v="2016-04-24T19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4"/>
    <n v="7"/>
    <x v="1"/>
    <x v="6"/>
    <d v="2016-05-23T18:25:54"/>
    <d v="2016-07-08T18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0.32050000000000001"/>
    <n v="40.0625"/>
    <x v="1"/>
    <x v="6"/>
    <d v="2014-06-26T17:48:32"/>
    <d v="2014-08-02T09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0.24333333333333335"/>
    <n v="24.333333333333332"/>
    <x v="1"/>
    <x v="6"/>
    <d v="2014-08-29T13:55:56"/>
    <d v="2014-09-28T13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4999999999999999E-2"/>
    <n v="11.25"/>
    <x v="1"/>
    <x v="6"/>
    <d v="2015-12-04T15:17:36"/>
    <d v="2016-01-03T15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4.1999999999999997E-3"/>
    <n v="10.5"/>
    <x v="1"/>
    <x v="6"/>
    <d v="2014-04-16T16:23:30"/>
    <d v="2014-05-08T16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E-2"/>
    <n v="15"/>
    <x v="1"/>
    <x v="6"/>
    <d v="2015-11-03T09:54:54"/>
    <d v="2015-11-28T09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  <d v="2015-10-18T22:41:57"/>
    <d v="2015-11-17T23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E-2"/>
    <n v="42"/>
    <x v="1"/>
    <x v="6"/>
    <d v="2015-02-18T12:19:46"/>
    <d v="2015-04-19T11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0.14249999999999999"/>
    <n v="71.25"/>
    <x v="1"/>
    <x v="6"/>
    <d v="2016-02-14T00:39:40"/>
    <d v="2016-04-13T23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6.0000000000000001E-3"/>
    <n v="22.5"/>
    <x v="1"/>
    <x v="6"/>
    <d v="2014-06-11T12:04:38"/>
    <d v="2014-07-23T21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0.2411764705882353"/>
    <n v="41"/>
    <x v="1"/>
    <x v="6"/>
    <d v="2017-02-04T01:58:27"/>
    <d v="2017-03-06T01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0.10539999999999999"/>
    <n v="47.909090909090907"/>
    <x v="1"/>
    <x v="6"/>
    <d v="2016-03-23T14:34:33"/>
    <d v="2016-05-22T14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5E-2"/>
    <n v="35.166666666666664"/>
    <x v="1"/>
    <x v="6"/>
    <d v="2016-08-19T15:30:46"/>
    <d v="2016-08-28T22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4"/>
    <n v="5.5"/>
    <x v="1"/>
    <x v="6"/>
    <d v="2016-03-18T15:43:31"/>
    <d v="2016-04-17T15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9.7142857142857135E-3"/>
    <n v="22.666666666666668"/>
    <x v="1"/>
    <x v="6"/>
    <d v="2014-06-21T07:52:06"/>
    <d v="2014-07-21T07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0.21099999999999999"/>
    <n v="26.375"/>
    <x v="1"/>
    <x v="6"/>
    <d v="2014-12-07T20:37:14"/>
    <d v="2015-02-05T20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0.78100000000000003"/>
    <n v="105.54054054054055"/>
    <x v="1"/>
    <x v="6"/>
    <d v="2016-04-09T11:25:10"/>
    <d v="2016-05-08T23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0.32"/>
    <n v="29.09090909090909"/>
    <x v="1"/>
    <x v="6"/>
    <d v="2016-05-03T08:07:28"/>
    <d v="2016-06-02T08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  <d v="2016-06-13T15:48:18"/>
    <d v="2016-07-13T15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0.47692307692307695"/>
    <n v="62"/>
    <x v="1"/>
    <x v="6"/>
    <d v="2014-07-10T15:36:01"/>
    <d v="2014-08-01T02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1E-2"/>
    <n v="217.5"/>
    <x v="1"/>
    <x v="6"/>
    <d v="2016-06-22T13:55:32"/>
    <d v="2016-07-22T13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0.107"/>
    <n v="26.75"/>
    <x v="1"/>
    <x v="6"/>
    <d v="2014-12-02T10:25:53"/>
    <d v="2015-01-31T10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E-2"/>
    <n v="18.333333333333332"/>
    <x v="1"/>
    <x v="6"/>
    <d v="2015-03-06T16:40:57"/>
    <d v="2015-03-29T15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0.18"/>
    <n v="64.285714285714292"/>
    <x v="1"/>
    <x v="6"/>
    <d v="2014-06-05T09:22:27"/>
    <d v="2014-07-05T09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3E-2"/>
    <n v="175"/>
    <x v="1"/>
    <x v="6"/>
    <d v="2016-05-17T23:19:09"/>
    <d v="2016-07-16T23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0.2"/>
    <n v="34"/>
    <x v="1"/>
    <x v="6"/>
    <d v="2015-05-08T14:26:20"/>
    <d v="2015-07-07T14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0.34802513464991025"/>
    <n v="84.282608695652172"/>
    <x v="1"/>
    <x v="6"/>
    <d v="2014-04-18T15:52:36"/>
    <d v="2014-05-20T01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E-2"/>
    <n v="9.5"/>
    <x v="1"/>
    <x v="6"/>
    <d v="2014-10-08T18:07:24"/>
    <d v="2014-11-07T19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0.32050000000000001"/>
    <n v="33.736842105263158"/>
    <x v="1"/>
    <x v="6"/>
    <d v="2016-01-30T11:58:40"/>
    <d v="2016-02-20T16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00000000000006E-2"/>
    <n v="37.53846153846154"/>
    <x v="1"/>
    <x v="6"/>
    <d v="2016-04-07T08:09:54"/>
    <d v="2016-05-06T08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0.3775"/>
    <n v="11.615384615384615"/>
    <x v="1"/>
    <x v="6"/>
    <d v="2014-05-06T17:11:30"/>
    <d v="2014-05-16T17:11:30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E-2"/>
    <n v="8"/>
    <x v="1"/>
    <x v="6"/>
    <d v="2015-08-13T20:56:53"/>
    <d v="2015-08-28T20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  <d v="2015-10-09T12:59:41"/>
    <d v="2015-11-08T13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E-2"/>
    <n v="23"/>
    <x v="1"/>
    <x v="6"/>
    <d v="2016-02-01T11:08:13"/>
    <d v="2016-03-02T11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0.2"/>
    <n v="100"/>
    <x v="1"/>
    <x v="6"/>
    <d v="2015-05-01T10:28:02"/>
    <d v="2015-05-31T10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00000000000002E-2"/>
    <n v="60.111111111111114"/>
    <x v="1"/>
    <x v="6"/>
    <d v="2015-10-12T17:34:19"/>
    <d v="2015-12-11T18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2E-5"/>
    <n v="3"/>
    <x v="1"/>
    <x v="6"/>
    <d v="2015-04-13T15:45:12"/>
    <d v="2015-05-13T15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2.5000000000000001E-3"/>
    <n v="5"/>
    <x v="1"/>
    <x v="6"/>
    <d v="2014-06-19T04:21:30"/>
    <d v="2014-07-19T04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0.35"/>
    <n v="17.5"/>
    <x v="1"/>
    <x v="6"/>
    <d v="2015-01-15T11:24:37"/>
    <d v="2015-02-14T06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0.16566666666666666"/>
    <n v="29.235294117647058"/>
    <x v="1"/>
    <x v="6"/>
    <d v="2014-11-07T01:24:24"/>
    <d v="2014-11-20T11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  <d v="2015-03-06T04:23:41"/>
    <d v="2015-04-05T03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0.57199999999999995"/>
    <n v="59.583333333333336"/>
    <x v="1"/>
    <x v="6"/>
    <d v="2015-02-26T18:07:06"/>
    <d v="2015-03-28T17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0.16514285714285715"/>
    <n v="82.571428571428569"/>
    <x v="1"/>
    <x v="6"/>
    <d v="2014-07-22T14:53:18"/>
    <d v="2014-08-31T14:51:49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n v="1.25E-3"/>
    <n v="10"/>
    <x v="1"/>
    <x v="6"/>
    <d v="2016-03-08T10:29:18"/>
    <d v="2016-05-07T09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0.3775"/>
    <n v="32.357142857142854"/>
    <x v="1"/>
    <x v="6"/>
    <d v="2017-02-09T18:08:28"/>
    <d v="2017-03-01T14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4E-2"/>
    <n v="5.75"/>
    <x v="1"/>
    <x v="6"/>
    <d v="2014-08-27T20:02:41"/>
    <d v="2014-09-26T20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0.10050000000000001"/>
    <n v="100.5"/>
    <x v="1"/>
    <x v="6"/>
    <d v="2015-01-16T09:05:47"/>
    <d v="2015-02-15T09:05:47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n v="2E-3"/>
    <n v="1"/>
    <x v="1"/>
    <x v="6"/>
    <d v="2014-09-07T22:54:17"/>
    <d v="2014-10-07T22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4E-2"/>
    <n v="20"/>
    <x v="1"/>
    <x v="6"/>
    <d v="2014-08-21T14:23:05"/>
    <d v="2014-10-20T14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E-5"/>
    <n v="2"/>
    <x v="1"/>
    <x v="6"/>
    <d v="2016-01-22T13:33:07"/>
    <d v="2016-02-16T13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2.5000000000000001E-3"/>
    <n v="5"/>
    <x v="1"/>
    <x v="6"/>
    <d v="2014-07-28T13:33:01"/>
    <d v="2014-08-26T11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0.06"/>
    <n v="15"/>
    <x v="1"/>
    <x v="6"/>
    <d v="2015-06-22T18:08:27"/>
    <d v="2015-07-22T18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4E-2"/>
    <n v="25"/>
    <x v="1"/>
    <x v="6"/>
    <d v="2014-07-31T11:49:20"/>
    <d v="2014-09-09T11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0.24194444444444443"/>
    <n v="45.842105263157897"/>
    <x v="1"/>
    <x v="6"/>
    <d v="2014-10-09T13:29:26"/>
    <d v="2014-10-26T13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5999999999999998E-2"/>
    <n v="4.75"/>
    <x v="1"/>
    <x v="6"/>
    <d v="2014-12-29T08:04:38"/>
    <d v="2015-01-28T08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  <d v="2015-04-02T08:04:09"/>
    <d v="2015-05-02T08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2999999999999999E-2"/>
    <n v="13"/>
    <x v="1"/>
    <x v="6"/>
    <d v="2015-01-17T02:13:43"/>
    <d v="2015-02-16T02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  <d v="2016-02-19T00:54:29"/>
    <d v="2016-03-05T00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4"/>
    <n v="1"/>
    <x v="1"/>
    <x v="6"/>
    <d v="2015-06-19T13:44:23"/>
    <d v="2015-07-19T13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0.14000000000000001"/>
    <n v="10"/>
    <x v="1"/>
    <x v="6"/>
    <d v="2014-08-18T15:56:40"/>
    <d v="2014-09-17T15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00000000000001E-2"/>
    <n v="52.5"/>
    <x v="1"/>
    <x v="6"/>
    <d v="2014-08-05T11:07:54"/>
    <d v="2014-09-04T11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E-2"/>
    <n v="32.5"/>
    <x v="1"/>
    <x v="6"/>
    <d v="2016-09-07T16:51:48"/>
    <d v="2016-10-07T16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8.2857142857142851E-3"/>
    <n v="7.25"/>
    <x v="1"/>
    <x v="6"/>
    <d v="2016-02-17T11:13:16"/>
    <d v="2016-04-15T11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0.16666666666666666"/>
    <n v="33.333333333333336"/>
    <x v="1"/>
    <x v="6"/>
    <d v="2015-02-21T23:34:59"/>
    <d v="2015-03-23T22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8.3333333333333332E-3"/>
    <n v="62.5"/>
    <x v="1"/>
    <x v="6"/>
    <d v="2014-08-27T16:52:38"/>
    <d v="2014-10-26T16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0.69561111111111107"/>
    <n v="63.558375634517766"/>
    <x v="1"/>
    <x v="6"/>
    <d v="2014-12-17T09:01:07"/>
    <d v="2015-01-31T21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  <d v="2016-02-08T18:59:23"/>
    <d v="2016-03-24T17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00000000000001E-2"/>
    <n v="10"/>
    <x v="1"/>
    <x v="6"/>
    <d v="2015-08-01T11:04:57"/>
    <d v="2015-08-31T11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0.05"/>
    <n v="62.5"/>
    <x v="1"/>
    <x v="6"/>
    <d v="2015-05-27T00:42:16"/>
    <d v="2015-07-26T00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  <d v="2015-10-05T10:43:59"/>
    <d v="2015-12-04T11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E-2"/>
    <n v="30.714285714285715"/>
    <x v="1"/>
    <x v="6"/>
    <d v="2017-02-02T18:18:01"/>
    <d v="2017-02-22T20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0.28050000000000003"/>
    <n v="51"/>
    <x v="1"/>
    <x v="6"/>
    <d v="2014-05-06T17:31:40"/>
    <d v="2014-06-05T17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  <d v="2015-11-13T19:36:10"/>
    <d v="2015-12-13T19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0.16"/>
    <n v="66.666666666666671"/>
    <x v="1"/>
    <x v="6"/>
    <d v="2016-01-05T10:43:19"/>
    <d v="2016-02-03T13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  <d v="2014-10-29T09:02:44"/>
    <d v="2014-12-18T10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5E-2"/>
    <n v="59"/>
    <x v="1"/>
    <x v="6"/>
    <d v="2015-10-16T14:25:16"/>
    <d v="2015-12-15T15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0.25698702928870293"/>
    <n v="65.340319148936175"/>
    <x v="1"/>
    <x v="6"/>
    <d v="2016-09-01T01:27:04"/>
    <d v="2016-10-02T04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5E-2"/>
    <n v="100"/>
    <x v="1"/>
    <x v="6"/>
    <d v="2015-03-04T17:44:10"/>
    <d v="2015-04-03T16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0.36849999999999999"/>
    <n v="147.4"/>
    <x v="1"/>
    <x v="6"/>
    <d v="2014-09-21T16:11:27"/>
    <d v="2014-10-21T16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0.47049999999999997"/>
    <n v="166.05882352941177"/>
    <x v="1"/>
    <x v="6"/>
    <d v="2014-06-14T17:29:24"/>
    <d v="2014-07-01T17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0.11428571428571428"/>
    <n v="40"/>
    <x v="1"/>
    <x v="6"/>
    <d v="2016-05-06T20:41:55"/>
    <d v="2016-05-24T09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0.12039999999999999"/>
    <n v="75.25"/>
    <x v="1"/>
    <x v="6"/>
    <d v="2014-08-18T14:10:10"/>
    <d v="2014-10-17T14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0.6"/>
    <n v="60"/>
    <x v="1"/>
    <x v="6"/>
    <d v="2015-10-28T11:06:07"/>
    <d v="2015-12-01T00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0.3125"/>
    <n v="1250"/>
    <x v="1"/>
    <x v="6"/>
    <d v="2015-05-20T00:33:24"/>
    <d v="2015-07-17T22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4.1999999999999997E-3"/>
    <n v="10.5"/>
    <x v="1"/>
    <x v="6"/>
    <d v="2016-07-08T06:22:34"/>
    <d v="2016-09-06T06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2.0999999999999999E-3"/>
    <n v="7"/>
    <x v="1"/>
    <x v="6"/>
    <d v="2014-12-21T21:01:04"/>
    <d v="2015-01-20T14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  <d v="2014-11-05T17:58:45"/>
    <d v="2014-11-20T17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0.375"/>
    <n v="56.25"/>
    <x v="1"/>
    <x v="6"/>
    <d v="2015-03-11T00:16:22"/>
    <d v="2015-04-10T00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2.0000000000000001E-4"/>
    <n v="1"/>
    <x v="1"/>
    <x v="6"/>
    <d v="2014-07-21T23:49:49"/>
    <d v="2014-08-20T23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42E-2"/>
    <n v="38.333333333333336"/>
    <x v="1"/>
    <x v="6"/>
    <d v="2014-09-22T10:36:50"/>
    <d v="2014-10-22T10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9E-2"/>
    <n v="27.5"/>
    <x v="1"/>
    <x v="6"/>
    <d v="2014-12-17T19:32:23"/>
    <d v="2015-01-10T20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0.17652941176470588"/>
    <n v="32.978021978021978"/>
    <x v="1"/>
    <x v="6"/>
    <d v="2016-03-07T07:13:07"/>
    <d v="2016-04-11T06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8.0000000000000004E-4"/>
    <n v="16"/>
    <x v="1"/>
    <x v="6"/>
    <d v="2015-06-14T18:00:15"/>
    <d v="2015-07-14T18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4E-4"/>
    <n v="1"/>
    <x v="1"/>
    <x v="6"/>
    <d v="2014-09-23T10:16:31"/>
    <d v="2014-10-23T10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  <d v="2014-05-02T14:26:37"/>
    <d v="2014-05-09T01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0.37533333333333335"/>
    <n v="86.615384615384613"/>
    <x v="1"/>
    <x v="6"/>
    <d v="2014-08-14T16:05:16"/>
    <d v="2014-10-13T16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0.22"/>
    <n v="55"/>
    <x v="1"/>
    <x v="6"/>
    <d v="2014-10-16T11:33:48"/>
    <d v="2014-11-15T15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  <d v="2016-08-31T15:11:25"/>
    <d v="2016-09-30T23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0.1762"/>
    <n v="41.952380952380949"/>
    <x v="1"/>
    <x v="6"/>
    <d v="2014-05-20T10:33:51"/>
    <d v="2014-06-19T10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0.53"/>
    <n v="88.333333333333329"/>
    <x v="1"/>
    <x v="6"/>
    <d v="2016-06-13T17:23:59"/>
    <d v="2016-07-03T14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0.22142857142857142"/>
    <n v="129.16666666666666"/>
    <x v="1"/>
    <x v="6"/>
    <d v="2015-11-02T18:14:40"/>
    <d v="2015-11-25T18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3E-2"/>
    <n v="23.75"/>
    <x v="1"/>
    <x v="6"/>
    <d v="2016-03-16T20:27:24"/>
    <d v="2016-03-31T22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000000000000001E-2"/>
    <n v="35.714285714285715"/>
    <x v="1"/>
    <x v="6"/>
    <d v="2014-08-15T10:22:32"/>
    <d v="2014-09-15T22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00000000000001E-2"/>
    <n v="57"/>
    <x v="1"/>
    <x v="6"/>
    <d v="2014-05-20T11:40:56"/>
    <d v="2014-06-23T11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  <d v="2016-02-20T22:23:43"/>
    <d v="2016-04-20T21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1E-2"/>
    <n v="163.33333333333334"/>
    <x v="1"/>
    <x v="6"/>
    <d v="2016-06-02T12:44:28"/>
    <d v="2016-07-02T12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4E-2"/>
    <n v="15"/>
    <x v="1"/>
    <x v="6"/>
    <d v="2014-05-28T11:21:24"/>
    <d v="2014-06-27T11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0.1925"/>
    <n v="64.166666666666671"/>
    <x v="1"/>
    <x v="6"/>
    <d v="2015-03-30T09:07:06"/>
    <d v="2015-04-29T09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6.7499999999999999E-3"/>
    <n v="6.75"/>
    <x v="1"/>
    <x v="6"/>
    <d v="2014-07-13T17:50:11"/>
    <d v="2014-08-12T17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1.6666666666666668E-3"/>
    <n v="25"/>
    <x v="1"/>
    <x v="6"/>
    <d v="2016-04-18T19:56:28"/>
    <d v="2016-05-18T19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0.60899999999999999"/>
    <n v="179.11764705882354"/>
    <x v="1"/>
    <x v="6"/>
    <d v="2015-08-18T21:49:10"/>
    <d v="2015-09-27T21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0.01"/>
    <n v="34.950000000000003"/>
    <x v="1"/>
    <x v="6"/>
    <d v="2016-12-14T18:07:35"/>
    <d v="2017-01-13T18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0.34399999999999997"/>
    <n v="33.07692307692308"/>
    <x v="1"/>
    <x v="6"/>
    <d v="2015-01-18T10:52:36"/>
    <d v="2015-02-28T07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0.16500000000000001"/>
    <n v="27.5"/>
    <x v="1"/>
    <x v="6"/>
    <d v="2015-01-27T11:00:20"/>
    <d v="2015-02-28T22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  <d v="2016-11-26T14:18:51"/>
    <d v="2016-12-26T14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4.0000000000000001E-3"/>
    <n v="2"/>
    <x v="1"/>
    <x v="6"/>
    <d v="2014-06-22T13:35:11"/>
    <d v="2014-08-21T13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E-2"/>
    <n v="18.5"/>
    <x v="1"/>
    <x v="6"/>
    <d v="2015-03-15T03:17:06"/>
    <d v="2015-05-08T23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0.26727272727272727"/>
    <n v="35"/>
    <x v="1"/>
    <x v="6"/>
    <d v="2015-10-06T08:16:15"/>
    <d v="2015-11-05T09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0.28799999999999998"/>
    <n v="44.307692307692307"/>
    <x v="1"/>
    <x v="6"/>
    <d v="2014-05-19T20:06:09"/>
    <d v="2014-06-30T12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  <d v="2014-09-23T14:05:49"/>
    <d v="2014-10-21T14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8999999999999996E-2"/>
    <n v="222.5"/>
    <x v="1"/>
    <x v="6"/>
    <d v="2016-11-21T12:03:14"/>
    <d v="2016-12-21T12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  <d v="2016-12-28T13:54:02"/>
    <d v="2017-01-27T13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1.6666666666666668E-3"/>
    <n v="5"/>
    <x v="1"/>
    <x v="6"/>
    <d v="2016-05-20T17:32:01"/>
    <d v="2016-06-19T17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  <d v="2016-05-21T11:45:16"/>
    <d v="2016-06-14T13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0.15737410071942445"/>
    <n v="29.166666666666668"/>
    <x v="1"/>
    <x v="6"/>
    <d v="2015-02-06T08:57:05"/>
    <d v="2015-03-08T07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0.02"/>
    <n v="1.5"/>
    <x v="1"/>
    <x v="6"/>
    <d v="2015-10-29T23:32:33"/>
    <d v="2015-11-14T18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0.21685714285714286"/>
    <n v="126.5"/>
    <x v="1"/>
    <x v="6"/>
    <d v="2015-12-15T13:16:56"/>
    <d v="2016-01-14T13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3.3333333333333335E-3"/>
    <n v="10"/>
    <x v="1"/>
    <x v="6"/>
    <d v="2016-09-09T05:28:26"/>
    <d v="2016-10-09T05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2.8571428571428571E-3"/>
    <n v="10"/>
    <x v="1"/>
    <x v="6"/>
    <d v="2015-02-23T09:29:35"/>
    <d v="2015-03-23T22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E-2"/>
    <n v="9.4"/>
    <x v="1"/>
    <x v="6"/>
    <d v="2015-10-27T17:34:59"/>
    <d v="2015-11-20T23:00:00"/>
  </r>
  <r>
    <n v="4087"/>
    <x v="4080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  <d v="2016-06-17T12:49:46"/>
    <d v="2016-07-17T12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0.108"/>
    <n v="72"/>
    <x v="1"/>
    <x v="6"/>
    <d v="2014-12-17T09:42:04"/>
    <d v="2015-01-16T05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000000000000001E-2"/>
    <n v="30"/>
    <x v="1"/>
    <x v="6"/>
    <d v="2015-04-28T12:34:48"/>
    <d v="2015-05-31T12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000000000000001E-2"/>
    <n v="10.666666666666666"/>
    <x v="1"/>
    <x v="6"/>
    <d v="2015-07-24T11:08:57"/>
    <d v="2015-08-07T10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0.1275"/>
    <n v="25.5"/>
    <x v="1"/>
    <x v="6"/>
    <d v="2014-12-17T07:09:11"/>
    <d v="2015-01-16T07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4"/>
    <n v="20"/>
    <x v="1"/>
    <x v="6"/>
    <d v="2015-02-03T23:40:47"/>
    <d v="2015-04-04T22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E-2"/>
    <n v="15"/>
    <x v="1"/>
    <x v="6"/>
    <d v="2015-06-23T14:34:53"/>
    <d v="2015-08-22T14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0.36499999999999999"/>
    <n v="91.25"/>
    <x v="1"/>
    <x v="6"/>
    <d v="2014-09-07T21:05:00"/>
    <d v="2014-10-21T23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68E-2"/>
    <n v="800"/>
    <x v="1"/>
    <x v="6"/>
    <d v="2016-11-18T19:45:50"/>
    <d v="2016-12-18T19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0.11428571428571428"/>
    <n v="80"/>
    <x v="1"/>
    <x v="6"/>
    <d v="2017-01-15T07:43:39"/>
    <d v="2017-02-28T03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  <d v="2015-12-06T14:47:17"/>
    <d v="2016-01-31T18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  <d v="2016-05-05T12:19:57"/>
    <d v="2016-06-04T12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E-2"/>
    <n v="50"/>
    <x v="1"/>
    <x v="6"/>
    <d v="2016-07-19T15:24:33"/>
    <d v="2016-09-02T15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  <d v="2014-10-14T21:59:50"/>
    <d v="2014-10-24T21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  <d v="2016-12-26T16:41:22"/>
    <d v="2017-01-25T16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0.27400000000000002"/>
    <n v="22.833333333333332"/>
    <x v="1"/>
    <x v="6"/>
    <d v="2016-04-15T15:21:13"/>
    <d v="2016-05-15T15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0.1"/>
    <n v="16.666666666666668"/>
    <x v="1"/>
    <x v="6"/>
    <d v="2015-07-03T14:59:26"/>
    <d v="2015-08-26T13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0.21366666666666667"/>
    <n v="45.785714285714285"/>
    <x v="1"/>
    <x v="6"/>
    <d v="2016-09-27T01:40:34"/>
    <d v="2016-10-27T01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2E-2"/>
    <n v="383.33333333333331"/>
    <x v="1"/>
    <x v="6"/>
    <d v="2016-11-22T19:15:09"/>
    <d v="2016-12-25T19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0.70599999999999996"/>
    <n v="106.96969696969697"/>
    <x v="1"/>
    <x v="6"/>
    <d v="2015-02-17T20:11:06"/>
    <d v="2015-04-01T20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1E-2"/>
    <n v="10.25"/>
    <x v="1"/>
    <x v="6"/>
    <d v="2014-09-01T17:00:01"/>
    <d v="2014-09-24T17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E-2"/>
    <n v="59"/>
    <x v="1"/>
    <x v="6"/>
    <d v="2017-01-31T19:45:37"/>
    <d v="2017-03-03T00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  <d v="2015-10-30T07:56:44"/>
    <d v="2015-11-29T08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0.28666666666666668"/>
    <n v="14.333333333333334"/>
    <x v="1"/>
    <x v="6"/>
    <d v="2016-05-22T10:02:31"/>
    <d v="2016-07-21T10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1E-2"/>
    <n v="15.666666666666666"/>
    <x v="1"/>
    <x v="6"/>
    <d v="2015-01-24T22:15:40"/>
    <d v="2015-02-23T22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4.0000000000000002E-4"/>
    <n v="1"/>
    <x v="1"/>
    <x v="6"/>
    <d v="2016-01-31T17:43:06"/>
    <d v="2016-02-27T19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2E-3"/>
    <n v="1"/>
    <x v="1"/>
    <x v="6"/>
    <d v="2015-12-20T08:45:23"/>
    <d v="2016-01-08T01:34:00"/>
  </r>
  <r>
    <m/>
    <x v="4107"/>
    <m/>
    <m/>
    <m/>
    <x v="4"/>
    <x v="21"/>
    <m/>
    <m/>
    <m/>
    <m/>
    <x v="502"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9117FF-80AE-E247-9E48-8C4E9575C439}" name="PivotTable2" cacheId="1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BCB99-24AA-B84A-8142-B0C75AC48FBF}" name="PivotTable3" cacheId="1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23D611-39A0-B54F-A755-94D7C6944CEA}" name="PivotTable7" cacheId="1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 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C4A6A3-50B8-7D4E-B200-B6220E1DD176}" name="PivotTable8" cacheId="1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8" firstHeaderRow="0" firstDataRow="1" firstDataCol="1"/>
  <pivotFields count="22"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numFmtId="164" showAll="0"/>
    <pivotField showAll="0"/>
    <pivotField showAll="0"/>
    <pivotField numFmtId="165" showAll="0"/>
    <pivotField numFmtId="165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backers_count" fld="11" baseField="0" baseItem="0"/>
    <dataField name="Average of backers_count" fld="11" subtotal="average" baseField="0" baseItem="0"/>
    <dataField name="Max of backers_count" fld="11" subtotal="max" baseField="0" baseItem="0"/>
    <dataField name="Min of backers_count" fld="11" subtotal="min" baseField="0" baseItem="0"/>
    <dataField name="StdDev of backers_count" fld="11" subtotal="stdDev" baseField="0" baseItem="0"/>
    <dataField name="Var of backers_count" fld="11" subtotal="var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CA7DC-47E6-844D-A7B6-ED04FFDCCAC3}" name="PivotTable15" cacheId="1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82:B192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numFmtId="164" showAll="0">
      <items count="2940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65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backers_count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63B032-3E3C-1A46-AFA3-72DE78C615E4}" name="PivotTable10" cacheId="1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64:E69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Row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numFmtId="165" showAll="0"/>
    <pivotField numFmtId="165" showAl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6"/>
  </rowFields>
  <rowItems count="4">
    <i>
      <x v="3"/>
    </i>
    <i>
      <x v="9"/>
    </i>
    <i>
      <x v="20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8E08C0-94D1-4E44-B9B8-9408F4AC0C24}" name="PivotTable14" cacheId="1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46:B175" firstHeaderRow="1" firstDataRow="1" firstDataCol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Row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showAll="0" defaultSubtotal="0"/>
    <pivotField showAll="0" defaultSubtotal="0"/>
  </pivotFields>
  <rowFields count="2">
    <field x="6"/>
    <field x="16"/>
  </rowFields>
  <rowItems count="29"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B34A36-7C7B-B44F-A509-1DF87E290830}" name="PivotTable13" cacheId="1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86:C137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sd="0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backers_count" fld="11" subtotal="average" baseField="0" baseItem="0"/>
    <dataField name="Max of backers_count" fld="11" subtotal="max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AC3041-17C8-224E-B2CD-A8F060AA6B20}" name="PivotTable12" cacheId="1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7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D2201A-0B6A-D84C-A8D4-260BCB91B34D}" name="PivotTable11" cacheId="17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3">
  <location ref="A30:F53" firstHeaderRow="1" firstDataRow="2" firstDataCol="1"/>
  <pivotFields count="20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name" fld="1" subtotal="count" baseField="0" baseItem="0"/>
  </dataFields>
  <chartFormats count="12"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64EF3-D479-5D4D-90E5-CBE5443D2AD3}" name="PivotTable16" cacheId="1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05:F21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numFmtId="165" showAll="0"/>
    <pivotField numFmtId="165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pivotTable" Target="../pivotTables/pivotTable7.xml"/><Relationship Id="rId7" Type="http://schemas.openxmlformats.org/officeDocument/2006/relationships/pivotTable" Target="../pivotTables/pivotTable11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H3048" zoomScaleNormal="100" workbookViewId="0">
      <selection activeCell="P4100" sqref="P4100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customWidth="1"/>
    <col min="16" max="16" width="17.1640625" customWidth="1"/>
    <col min="17" max="18" width="13.6640625" customWidth="1"/>
    <col min="19" max="19" width="20.1640625" customWidth="1"/>
    <col min="20" max="20" width="17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9" t="s">
        <v>8366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ROUND(E2/D2,2)</f>
        <v>1.37</v>
      </c>
      <c r="P2" s="8">
        <f>ROUND(IF(L2,E2/L2,0),2)</f>
        <v>63.92</v>
      </c>
      <c r="Q2" t="str">
        <f xml:space="preserve"> LEFT(N2, FIND("/",N2)-1)</f>
        <v>film &amp; video</v>
      </c>
      <c r="R2" t="str">
        <f xml:space="preserve"> RIGHT(N2,LEN(N2)-FIND("/",N2))</f>
        <v>television</v>
      </c>
      <c r="S2" s="10">
        <f>(J2/86400)+25569+(-8/24)</f>
        <v>42176.673738425925</v>
      </c>
      <c r="T2" s="10">
        <f>(I2/86400)+25569+(-5/24)</f>
        <v>42207.916666666664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ROUND(E3/D3,2)</f>
        <v>1.43</v>
      </c>
      <c r="P3" s="8">
        <f t="shared" ref="P3:P66" si="1">ROUND(IF(L3,E3/L3,0),2)</f>
        <v>185.48</v>
      </c>
      <c r="Q3" t="str">
        <f t="shared" ref="Q3:Q66" si="2" xml:space="preserve"> LEFT(N3, FIND("/",N3)-1)</f>
        <v>film &amp; video</v>
      </c>
      <c r="R3" t="str">
        <f t="shared" ref="R3:R66" si="3" xml:space="preserve"> RIGHT(N3,LEN(N3)-FIND("/",N3))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1.04</v>
      </c>
      <c r="P5" s="8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1.23</v>
      </c>
      <c r="P6" s="8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1.1000000000000001</v>
      </c>
      <c r="P7" s="8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1.06</v>
      </c>
      <c r="P8" s="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1.01</v>
      </c>
      <c r="P9" s="8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</v>
      </c>
      <c r="P10" s="8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1.26</v>
      </c>
      <c r="P11" s="8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1.01</v>
      </c>
      <c r="P12" s="8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1.21</v>
      </c>
      <c r="P13" s="8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1.65</v>
      </c>
      <c r="P14" s="8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1.6</v>
      </c>
      <c r="P15" s="8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1.01</v>
      </c>
      <c r="P16" s="8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1.07</v>
      </c>
      <c r="P17" s="8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</v>
      </c>
      <c r="P18" s="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1.01</v>
      </c>
      <c r="P19" s="8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1.06</v>
      </c>
      <c r="P20" s="8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1.45</v>
      </c>
      <c r="P21" s="8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1.0900000000000001</v>
      </c>
      <c r="P23" s="8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1.17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1.19</v>
      </c>
      <c r="P25" s="8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1.0900000000000001</v>
      </c>
      <c r="P26" s="8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1.33</v>
      </c>
      <c r="P27" s="8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1.55</v>
      </c>
      <c r="P28" s="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1.1200000000000001</v>
      </c>
      <c r="P29" s="8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</v>
      </c>
      <c r="P30" s="8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1.23</v>
      </c>
      <c r="P31" s="8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1.01</v>
      </c>
      <c r="P32" s="8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</v>
      </c>
      <c r="P34" s="8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1.02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1.3</v>
      </c>
      <c r="P36" s="8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1.67</v>
      </c>
      <c r="P37" s="8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1.42</v>
      </c>
      <c r="P38" s="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1.83</v>
      </c>
      <c r="P39" s="8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1.1000000000000001</v>
      </c>
      <c r="P40" s="8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1.31</v>
      </c>
      <c r="P41" s="8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1.01</v>
      </c>
      <c r="P42" s="8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</v>
      </c>
      <c r="P43" s="8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1.42</v>
      </c>
      <c r="P44" s="8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3.09</v>
      </c>
      <c r="P45" s="8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</v>
      </c>
      <c r="P46" s="8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1.2</v>
      </c>
      <c r="P47" s="8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1.04</v>
      </c>
      <c r="P48" s="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1.08</v>
      </c>
      <c r="P49" s="8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1.08</v>
      </c>
      <c r="P50" s="8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</v>
      </c>
      <c r="P51" s="8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</v>
      </c>
      <c r="P52" s="8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1.28</v>
      </c>
      <c r="P53" s="8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1.1599999999999999</v>
      </c>
      <c r="P54" s="8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1.1000000000000001</v>
      </c>
      <c r="P55" s="8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1.01</v>
      </c>
      <c r="P56" s="8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1.29</v>
      </c>
      <c r="P57" s="8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1.07</v>
      </c>
      <c r="P58" s="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1.02</v>
      </c>
      <c r="P59" s="8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1.03</v>
      </c>
      <c r="P60" s="8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</v>
      </c>
      <c r="P61" s="8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1.03</v>
      </c>
      <c r="P62" s="8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1.48</v>
      </c>
      <c r="P63" s="8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1.55</v>
      </c>
      <c r="P64" s="8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1.1399999999999999</v>
      </c>
      <c r="P65" s="8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1.73</v>
      </c>
      <c r="P66" s="8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6">ROUND(E67/D67,2)</f>
        <v>1.08</v>
      </c>
      <c r="P67" s="8">
        <f t="shared" ref="P67:P130" si="7">ROUND(IF(L67,E67/L67,0),2)</f>
        <v>132.05000000000001</v>
      </c>
      <c r="Q67" t="str">
        <f t="shared" ref="Q67:Q130" si="8" xml:space="preserve"> LEFT(N67, FIND("/",N67)-1)</f>
        <v>film &amp; video</v>
      </c>
      <c r="R67" t="str">
        <f t="shared" ref="R67:R130" si="9" xml:space="preserve"> RIGHT(N67,LEN(N67)-FIND("/",N67))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6"/>
        <v>1.19</v>
      </c>
      <c r="P68" s="8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6"/>
        <v>1.1599999999999999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6"/>
        <v>1.27</v>
      </c>
      <c r="P70" s="8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6"/>
        <v>1.1100000000000001</v>
      </c>
      <c r="P71" s="8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6"/>
        <v>1.27</v>
      </c>
      <c r="P72" s="8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6"/>
        <v>1.24</v>
      </c>
      <c r="P73" s="8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6"/>
        <v>1.08</v>
      </c>
      <c r="P74" s="8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6"/>
        <v>1.1299999999999999</v>
      </c>
      <c r="P76" s="8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6"/>
        <v>1.1499999999999999</v>
      </c>
      <c r="P77" s="8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6"/>
        <v>1.53</v>
      </c>
      <c r="P78" s="8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6"/>
        <v>3.93</v>
      </c>
      <c r="P79" s="8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6"/>
        <v>1.27</v>
      </c>
      <c r="P81" s="8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6"/>
        <v>1.07</v>
      </c>
      <c r="P82" s="8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6"/>
        <v>1.98</v>
      </c>
      <c r="P83" s="8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6"/>
        <v>1</v>
      </c>
      <c r="P84" s="8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6"/>
        <v>1.03</v>
      </c>
      <c r="P85" s="8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6"/>
        <v>1</v>
      </c>
      <c r="P86" s="8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6"/>
        <v>1.26</v>
      </c>
      <c r="P87" s="8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6"/>
        <v>1.06</v>
      </c>
      <c r="P88" s="8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6"/>
        <v>1.05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6"/>
        <v>1.03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6"/>
        <v>1.1499999999999999</v>
      </c>
      <c r="P91" s="8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6"/>
        <v>1</v>
      </c>
      <c r="P92" s="8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6"/>
        <v>1.2</v>
      </c>
      <c r="P93" s="8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6"/>
        <v>1.05</v>
      </c>
      <c r="P94" s="8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6"/>
        <v>1.1100000000000001</v>
      </c>
      <c r="P95" s="8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6"/>
        <v>1.04</v>
      </c>
      <c r="P96" s="8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6"/>
        <v>1.31</v>
      </c>
      <c r="P97" s="8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6"/>
        <v>1.1499999999999999</v>
      </c>
      <c r="P98" s="8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6"/>
        <v>1.06</v>
      </c>
      <c r="P99" s="8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6"/>
        <v>1.06</v>
      </c>
      <c r="P100" s="8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6"/>
        <v>1.06</v>
      </c>
      <c r="P101" s="8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6"/>
        <v>1</v>
      </c>
      <c r="P102" s="8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6"/>
        <v>1.28</v>
      </c>
      <c r="P104" s="8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6"/>
        <v>1.05</v>
      </c>
      <c r="P105" s="8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6"/>
        <v>1.07</v>
      </c>
      <c r="P107" s="8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6"/>
        <v>1.01</v>
      </c>
      <c r="P108" s="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6"/>
        <v>1.02</v>
      </c>
      <c r="P109" s="8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6"/>
        <v>2.4700000000000002</v>
      </c>
      <c r="P110" s="8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6"/>
        <v>2.2000000000000002</v>
      </c>
      <c r="P111" s="8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6"/>
        <v>1.31</v>
      </c>
      <c r="P112" s="8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6"/>
        <v>1.55</v>
      </c>
      <c r="P113" s="8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6"/>
        <v>1.04</v>
      </c>
      <c r="P114" s="8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6"/>
        <v>1.41</v>
      </c>
      <c r="P115" s="8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6"/>
        <v>1.03</v>
      </c>
      <c r="P116" s="8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6"/>
        <v>1.4</v>
      </c>
      <c r="P117" s="8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6"/>
        <v>1.1399999999999999</v>
      </c>
      <c r="P118" s="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6"/>
        <v>1</v>
      </c>
      <c r="P119" s="8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6"/>
        <v>1.1299999999999999</v>
      </c>
      <c r="P120" s="8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6"/>
        <v>1.05</v>
      </c>
      <c r="P121" s="8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6"/>
        <v>0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6"/>
        <v>0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6"/>
        <v>0</v>
      </c>
      <c r="P125" s="8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6"/>
        <v>0.14000000000000001</v>
      </c>
      <c r="P127" s="8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6"/>
        <v>0.06</v>
      </c>
      <c r="P128" s="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6"/>
        <v>0.02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6"/>
        <v>0.02</v>
      </c>
      <c r="P130" s="8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12">ROUND(E131/D131,2)</f>
        <v>0</v>
      </c>
      <c r="P131" s="8">
        <f t="shared" ref="P131:P194" si="13">ROUND(IF(L131,E131/L131,0),2)</f>
        <v>0</v>
      </c>
      <c r="Q131" t="str">
        <f t="shared" ref="Q131:Q194" si="14" xml:space="preserve"> LEFT(N131, FIND("/",N131)-1)</f>
        <v>film &amp; video</v>
      </c>
      <c r="R131" t="str">
        <f t="shared" ref="R131:R194" si="15" xml:space="preserve"> RIGHT(N131,LEN(N131)-FIND("/",N131))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12"/>
        <v>0.1</v>
      </c>
      <c r="P134" s="8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12"/>
        <v>0.13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12"/>
        <v>0.03</v>
      </c>
      <c r="P140" s="8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12"/>
        <v>0.11</v>
      </c>
      <c r="P143" s="8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12"/>
        <v>0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12"/>
        <v>0.28000000000000003</v>
      </c>
      <c r="P146" s="8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12"/>
        <v>0.08</v>
      </c>
      <c r="P147" s="8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12"/>
        <v>0.01</v>
      </c>
      <c r="P148" s="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12"/>
        <v>0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12"/>
        <v>0.01</v>
      </c>
      <c r="P151" s="8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12"/>
        <v>0.23</v>
      </c>
      <c r="P152" s="8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12"/>
        <v>0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12"/>
        <v>0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12"/>
        <v>0.01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12"/>
        <v>0.03</v>
      </c>
      <c r="P156" s="8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12"/>
        <v>0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12"/>
        <v>0.05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12"/>
        <v>0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12"/>
        <v>0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12"/>
        <v>0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12"/>
        <v>0.16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12"/>
        <v>0.01</v>
      </c>
      <c r="P166" s="8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12"/>
        <v>0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12"/>
        <v>0.04</v>
      </c>
      <c r="P170" s="8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12"/>
        <v>0.22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12"/>
        <v>0.03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12"/>
        <v>0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12"/>
        <v>0.06</v>
      </c>
      <c r="P177" s="8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12"/>
        <v>0.4</v>
      </c>
      <c r="P179" s="8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12"/>
        <v>0.33</v>
      </c>
      <c r="P182" s="8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12"/>
        <v>0.21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12"/>
        <v>0.36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12"/>
        <v>0.03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12"/>
        <v>0.06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12"/>
        <v>0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12"/>
        <v>0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12"/>
        <v>0.05</v>
      </c>
      <c r="P193" s="8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12"/>
        <v>0</v>
      </c>
      <c r="P194" s="8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18">ROUND(E195/D195,2)</f>
        <v>0</v>
      </c>
      <c r="P195" s="8">
        <f t="shared" ref="P195:P258" si="19">ROUND(IF(L195,E195/L195,0),2)</f>
        <v>0</v>
      </c>
      <c r="Q195" t="str">
        <f t="shared" ref="Q195:Q258" si="20" xml:space="preserve"> LEFT(N195, FIND("/",N195)-1)</f>
        <v>film &amp; video</v>
      </c>
      <c r="R195" t="str">
        <f t="shared" ref="R195:R258" si="21" xml:space="preserve"> RIGHT(N195,LEN(N195)-FIND("/",N195))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8"/>
        <v>0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8"/>
        <v>0.42</v>
      </c>
      <c r="P198" s="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8"/>
        <v>0.1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8"/>
        <v>0.01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8"/>
        <v>0.26</v>
      </c>
      <c r="P202" s="8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8"/>
        <v>0.57999999999999996</v>
      </c>
      <c r="P203" s="8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8"/>
        <v>0.3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8"/>
        <v>0.51</v>
      </c>
      <c r="P206" s="8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8"/>
        <v>0.16</v>
      </c>
      <c r="P207" s="8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8"/>
        <v>0.15</v>
      </c>
      <c r="P209" s="8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8"/>
        <v>0.25</v>
      </c>
      <c r="P212" s="8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8"/>
        <v>0.45</v>
      </c>
      <c r="P213" s="8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8"/>
        <v>0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8"/>
        <v>0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8"/>
        <v>0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8"/>
        <v>0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8"/>
        <v>0.56000000000000005</v>
      </c>
      <c r="P218" s="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8"/>
        <v>0.12</v>
      </c>
      <c r="P219" s="8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8"/>
        <v>0.18</v>
      </c>
      <c r="P221" s="8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8"/>
        <v>0.01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8"/>
        <v>0.01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8"/>
        <v>0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8"/>
        <v>0.03</v>
      </c>
      <c r="P234" s="8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8"/>
        <v>0.4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8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8"/>
        <v>0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8"/>
        <v>1.08</v>
      </c>
      <c r="P242" s="8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8"/>
        <v>1.1299999999999999</v>
      </c>
      <c r="P243" s="8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8"/>
        <v>1.1299999999999999</v>
      </c>
      <c r="P244" s="8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8"/>
        <v>1.03</v>
      </c>
      <c r="P245" s="8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8"/>
        <v>1.1399999999999999</v>
      </c>
      <c r="P246" s="8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8"/>
        <v>1.04</v>
      </c>
      <c r="P247" s="8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8"/>
        <v>3.05</v>
      </c>
      <c r="P248" s="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8"/>
        <v>1.34</v>
      </c>
      <c r="P249" s="8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8"/>
        <v>1.01</v>
      </c>
      <c r="P250" s="8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6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8"/>
        <v>1.1299999999999999</v>
      </c>
      <c r="P251" s="8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8"/>
        <v>1.06</v>
      </c>
      <c r="P252" s="8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8"/>
        <v>1.26</v>
      </c>
      <c r="P253" s="8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8"/>
        <v>1.85</v>
      </c>
      <c r="P254" s="8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8"/>
        <v>1.01</v>
      </c>
      <c r="P255" s="8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8"/>
        <v>1.17</v>
      </c>
      <c r="P256" s="8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8"/>
        <v>1.07</v>
      </c>
      <c r="P257" s="8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18"/>
        <v>1.39</v>
      </c>
      <c r="P258" s="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24">ROUND(E259/D259,2)</f>
        <v>1.07</v>
      </c>
      <c r="P259" s="8">
        <f t="shared" ref="P259:P322" si="25">ROUND(IF(L259,E259/L259,0),2)</f>
        <v>66.7</v>
      </c>
      <c r="Q259" t="str">
        <f t="shared" ref="Q259:Q322" si="26" xml:space="preserve"> LEFT(N259, FIND("/",N259)-1)</f>
        <v>film &amp; video</v>
      </c>
      <c r="R259" t="str">
        <f t="shared" ref="R259:R322" si="27" xml:space="preserve"> RIGHT(N259,LEN(N259)-FIND("/",N259))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24"/>
        <v>1.91</v>
      </c>
      <c r="P260" s="8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24"/>
        <v>1.32</v>
      </c>
      <c r="P261" s="8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24"/>
        <v>1.06</v>
      </c>
      <c r="P262" s="8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24"/>
        <v>1.07</v>
      </c>
      <c r="P263" s="8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24"/>
        <v>2.4</v>
      </c>
      <c r="P264" s="8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24"/>
        <v>1.18</v>
      </c>
      <c r="P265" s="8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24"/>
        <v>1.18</v>
      </c>
      <c r="P266" s="8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24"/>
        <v>1.1100000000000001</v>
      </c>
      <c r="P267" s="8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6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24"/>
        <v>1.46</v>
      </c>
      <c r="P268" s="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24"/>
        <v>1.32</v>
      </c>
      <c r="P269" s="8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24"/>
        <v>1.1100000000000001</v>
      </c>
      <c r="P270" s="8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24"/>
        <v>1.47</v>
      </c>
      <c r="P271" s="8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24"/>
        <v>1.53</v>
      </c>
      <c r="P272" s="8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24"/>
        <v>1.05</v>
      </c>
      <c r="P273" s="8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24"/>
        <v>1.77</v>
      </c>
      <c r="P274" s="8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24"/>
        <v>1.08</v>
      </c>
      <c r="P275" s="8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24"/>
        <v>1.56</v>
      </c>
      <c r="P276" s="8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24"/>
        <v>1.08</v>
      </c>
      <c r="P277" s="8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24"/>
        <v>1.48</v>
      </c>
      <c r="P278" s="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24"/>
        <v>1.1000000000000001</v>
      </c>
      <c r="P279" s="8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24"/>
        <v>1.5</v>
      </c>
      <c r="P280" s="8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24"/>
        <v>1.57</v>
      </c>
      <c r="P281" s="8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24"/>
        <v>1.56</v>
      </c>
      <c r="P282" s="8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24"/>
        <v>1.21</v>
      </c>
      <c r="P283" s="8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24"/>
        <v>1.01</v>
      </c>
      <c r="P284" s="8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24"/>
        <v>1.1399999999999999</v>
      </c>
      <c r="P285" s="8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24"/>
        <v>1.05</v>
      </c>
      <c r="P286" s="8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24"/>
        <v>2.29</v>
      </c>
      <c r="P287" s="8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24"/>
        <v>1.0900000000000001</v>
      </c>
      <c r="P288" s="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24"/>
        <v>1.76</v>
      </c>
      <c r="P289" s="8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24"/>
        <v>1.03</v>
      </c>
      <c r="P290" s="8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24"/>
        <v>1.05</v>
      </c>
      <c r="P291" s="8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24"/>
        <v>1.07</v>
      </c>
      <c r="P292" s="8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24"/>
        <v>1.2</v>
      </c>
      <c r="P293" s="8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24"/>
        <v>1.02</v>
      </c>
      <c r="P294" s="8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24"/>
        <v>1.01</v>
      </c>
      <c r="P295" s="8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24"/>
        <v>1.33</v>
      </c>
      <c r="P297" s="8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24"/>
        <v>1.19</v>
      </c>
      <c r="P298" s="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24"/>
        <v>1.01</v>
      </c>
      <c r="P299" s="8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24"/>
        <v>1.0900000000000001</v>
      </c>
      <c r="P300" s="8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24"/>
        <v>1.79</v>
      </c>
      <c r="P301" s="8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24"/>
        <v>1.02</v>
      </c>
      <c r="P302" s="8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24"/>
        <v>1.19</v>
      </c>
      <c r="P303" s="8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24"/>
        <v>1</v>
      </c>
      <c r="P304" s="8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24"/>
        <v>1.37</v>
      </c>
      <c r="P305" s="8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24"/>
        <v>2.3199999999999998</v>
      </c>
      <c r="P306" s="8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24"/>
        <v>1.3</v>
      </c>
      <c r="P307" s="8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24"/>
        <v>2.93</v>
      </c>
      <c r="P308" s="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24"/>
        <v>1.1100000000000001</v>
      </c>
      <c r="P309" s="8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24"/>
        <v>1.06</v>
      </c>
      <c r="P310" s="8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24"/>
        <v>1.19</v>
      </c>
      <c r="P311" s="8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24"/>
        <v>1.04</v>
      </c>
      <c r="P312" s="8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24"/>
        <v>1.04</v>
      </c>
      <c r="P313" s="8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24"/>
        <v>1.1200000000000001</v>
      </c>
      <c r="P314" s="8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24"/>
        <v>1.05</v>
      </c>
      <c r="P315" s="8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24"/>
        <v>3.85</v>
      </c>
      <c r="P316" s="8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24"/>
        <v>1.01</v>
      </c>
      <c r="P317" s="8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24"/>
        <v>1.1399999999999999</v>
      </c>
      <c r="P318" s="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24"/>
        <v>1.01</v>
      </c>
      <c r="P319" s="8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24"/>
        <v>2.83</v>
      </c>
      <c r="P320" s="8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24"/>
        <v>1.1299999999999999</v>
      </c>
      <c r="P321" s="8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24"/>
        <v>1.07</v>
      </c>
      <c r="P322" s="8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30">ROUND(E323/D323,2)</f>
        <v>1.03</v>
      </c>
      <c r="P323" s="8">
        <f t="shared" ref="P323:P386" si="31">ROUND(IF(L323,E323/L323,0),2)</f>
        <v>106.62</v>
      </c>
      <c r="Q323" t="str">
        <f t="shared" ref="Q323:Q386" si="32" xml:space="preserve"> LEFT(N323, FIND("/",N323)-1)</f>
        <v>film &amp; video</v>
      </c>
      <c r="R323" t="str">
        <f t="shared" ref="R323:R386" si="33" xml:space="preserve"> RIGHT(N323,LEN(N323)-FIND("/",N323))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30"/>
        <v>1.08</v>
      </c>
      <c r="P324" s="8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30"/>
        <v>1.23</v>
      </c>
      <c r="P325" s="8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30"/>
        <v>1.02</v>
      </c>
      <c r="P326" s="8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30"/>
        <v>1.04</v>
      </c>
      <c r="P327" s="8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30"/>
        <v>1.1299999999999999</v>
      </c>
      <c r="P328" s="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30"/>
        <v>1.36</v>
      </c>
      <c r="P329" s="8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30"/>
        <v>1.04</v>
      </c>
      <c r="P330" s="8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30"/>
        <v>1.06</v>
      </c>
      <c r="P331" s="8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30"/>
        <v>1.02</v>
      </c>
      <c r="P332" s="8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30"/>
        <v>1.07</v>
      </c>
      <c r="P333" s="8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30"/>
        <v>1.1299999999999999</v>
      </c>
      <c r="P334" s="8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30"/>
        <v>1.25</v>
      </c>
      <c r="P335" s="8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30"/>
        <v>1.01</v>
      </c>
      <c r="P336" s="8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30"/>
        <v>1.03</v>
      </c>
      <c r="P337" s="8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30"/>
        <v>1.17</v>
      </c>
      <c r="P338" s="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30"/>
        <v>1.01</v>
      </c>
      <c r="P339" s="8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30"/>
        <v>1.1000000000000001</v>
      </c>
      <c r="P340" s="8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30"/>
        <v>1.08</v>
      </c>
      <c r="P341" s="8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30"/>
        <v>1.25</v>
      </c>
      <c r="P342" s="8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30"/>
        <v>1.07</v>
      </c>
      <c r="P343" s="8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30"/>
        <v>1</v>
      </c>
      <c r="P344" s="8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30"/>
        <v>1.02</v>
      </c>
      <c r="P345" s="8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30"/>
        <v>1.02</v>
      </c>
      <c r="P346" s="8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30"/>
        <v>1.23</v>
      </c>
      <c r="P347" s="8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30"/>
        <v>1.7</v>
      </c>
      <c r="P348" s="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30"/>
        <v>1.1200000000000001</v>
      </c>
      <c r="P349" s="8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30"/>
        <v>1.03</v>
      </c>
      <c r="P350" s="8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30"/>
        <v>1.07</v>
      </c>
      <c r="P351" s="8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30"/>
        <v>1.1499999999999999</v>
      </c>
      <c r="P352" s="8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30"/>
        <v>1.27</v>
      </c>
      <c r="P353" s="8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30"/>
        <v>1.17</v>
      </c>
      <c r="P354" s="8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30"/>
        <v>1.0900000000000001</v>
      </c>
      <c r="P355" s="8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30"/>
        <v>1.04</v>
      </c>
      <c r="P356" s="8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30"/>
        <v>1.1599999999999999</v>
      </c>
      <c r="P357" s="8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30"/>
        <v>1.03</v>
      </c>
      <c r="P358" s="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30"/>
        <v>1.74</v>
      </c>
      <c r="P359" s="8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30"/>
        <v>1.03</v>
      </c>
      <c r="P360" s="8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30"/>
        <v>1.05</v>
      </c>
      <c r="P361" s="8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30"/>
        <v>1.01</v>
      </c>
      <c r="P362" s="8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30"/>
        <v>1.1100000000000001</v>
      </c>
      <c r="P363" s="8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30"/>
        <v>1.24</v>
      </c>
      <c r="P364" s="8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30"/>
        <v>1.01</v>
      </c>
      <c r="P365" s="8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30"/>
        <v>1.1000000000000001</v>
      </c>
      <c r="P366" s="8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30"/>
        <v>1.04</v>
      </c>
      <c r="P367" s="8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30"/>
        <v>1.01</v>
      </c>
      <c r="P368" s="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30"/>
        <v>1.03</v>
      </c>
      <c r="P369" s="8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30"/>
        <v>1.04</v>
      </c>
      <c r="P370" s="8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30"/>
        <v>1.1000000000000001</v>
      </c>
      <c r="P371" s="8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30"/>
        <v>1.22</v>
      </c>
      <c r="P372" s="8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30"/>
        <v>1.1399999999999999</v>
      </c>
      <c r="P373" s="8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30"/>
        <v>1.25</v>
      </c>
      <c r="P374" s="8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30"/>
        <v>1.07</v>
      </c>
      <c r="P375" s="8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30"/>
        <v>1.31</v>
      </c>
      <c r="P376" s="8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30"/>
        <v>1.2</v>
      </c>
      <c r="P377" s="8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30"/>
        <v>1.06</v>
      </c>
      <c r="P378" s="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30"/>
        <v>1.1399999999999999</v>
      </c>
      <c r="P379" s="8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30"/>
        <v>1.1200000000000001</v>
      </c>
      <c r="P380" s="8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30"/>
        <v>1.1599999999999999</v>
      </c>
      <c r="P381" s="8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30"/>
        <v>1.42</v>
      </c>
      <c r="P382" s="8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30"/>
        <v>1.05</v>
      </c>
      <c r="P383" s="8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30"/>
        <v>2.56</v>
      </c>
      <c r="P384" s="8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30"/>
        <v>2.0699999999999998</v>
      </c>
      <c r="P385" s="8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30"/>
        <v>1.1200000000000001</v>
      </c>
      <c r="P386" s="8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36">ROUND(E387/D387,2)</f>
        <v>1.06</v>
      </c>
      <c r="P387" s="8">
        <f t="shared" ref="P387:P450" si="37">ROUND(IF(L387,E387/L387,0),2)</f>
        <v>111.8</v>
      </c>
      <c r="Q387" t="str">
        <f t="shared" ref="Q387:Q450" si="38" xml:space="preserve"> LEFT(N387, FIND("/",N387)-1)</f>
        <v>film &amp; video</v>
      </c>
      <c r="R387" t="str">
        <f t="shared" ref="R387:R450" si="39" xml:space="preserve"> RIGHT(N387,LEN(N387)-FIND("/",N387))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36"/>
        <v>1</v>
      </c>
      <c r="P388" s="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36"/>
        <v>2.14</v>
      </c>
      <c r="P389" s="8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36"/>
        <v>1.26</v>
      </c>
      <c r="P390" s="8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36"/>
        <v>1.82</v>
      </c>
      <c r="P391" s="8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36"/>
        <v>1</v>
      </c>
      <c r="P392" s="8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36"/>
        <v>1.01</v>
      </c>
      <c r="P393" s="8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36"/>
        <v>1.01</v>
      </c>
      <c r="P394" s="8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36"/>
        <v>1.1000000000000001</v>
      </c>
      <c r="P395" s="8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36"/>
        <v>1.1200000000000001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36"/>
        <v>1.08</v>
      </c>
      <c r="P397" s="8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36"/>
        <v>1.07</v>
      </c>
      <c r="P398" s="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36"/>
        <v>1.04</v>
      </c>
      <c r="P399" s="8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36"/>
        <v>1.25</v>
      </c>
      <c r="P400" s="8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36"/>
        <v>1.07</v>
      </c>
      <c r="P401" s="8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36"/>
        <v>1.1200000000000001</v>
      </c>
      <c r="P402" s="8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36"/>
        <v>1.04</v>
      </c>
      <c r="P403" s="8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36"/>
        <v>1.42</v>
      </c>
      <c r="P404" s="8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36"/>
        <v>1.05</v>
      </c>
      <c r="P405" s="8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36"/>
        <v>1.03</v>
      </c>
      <c r="P406" s="8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36"/>
        <v>1.08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36"/>
        <v>1.08</v>
      </c>
      <c r="P408" s="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36"/>
        <v>1.02</v>
      </c>
      <c r="P409" s="8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36"/>
        <v>1.01</v>
      </c>
      <c r="P410" s="8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36"/>
        <v>1.37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36"/>
        <v>1.28</v>
      </c>
      <c r="P412" s="8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36"/>
        <v>1.01</v>
      </c>
      <c r="P413" s="8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36"/>
        <v>1.27</v>
      </c>
      <c r="P414" s="8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36"/>
        <v>1.05</v>
      </c>
      <c r="P415" s="8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36"/>
        <v>1.03</v>
      </c>
      <c r="P416" s="8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36"/>
        <v>1.02</v>
      </c>
      <c r="P417" s="8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36"/>
        <v>1.2</v>
      </c>
      <c r="P418" s="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36"/>
        <v>1</v>
      </c>
      <c r="P419" s="8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36"/>
        <v>1.01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36"/>
        <v>1</v>
      </c>
      <c r="P421" s="8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36"/>
        <v>0</v>
      </c>
      <c r="P422" s="8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36"/>
        <v>0.02</v>
      </c>
      <c r="P423" s="8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36"/>
        <v>0.01</v>
      </c>
      <c r="P424" s="8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36"/>
        <v>0.01</v>
      </c>
      <c r="P425" s="8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36"/>
        <v>7.0000000000000007E-2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36"/>
        <v>0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36"/>
        <v>0.01</v>
      </c>
      <c r="P428" s="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36"/>
        <v>0.06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36"/>
        <v>0.02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36"/>
        <v>0.14000000000000001</v>
      </c>
      <c r="P433" s="8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36"/>
        <v>0.1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36"/>
        <v>0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36"/>
        <v>0.09</v>
      </c>
      <c r="P440" s="8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36"/>
        <v>0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36"/>
        <v>0.39</v>
      </c>
      <c r="P444" s="8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36"/>
        <v>0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36"/>
        <v>0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36"/>
        <v>7.0000000000000007E-2</v>
      </c>
      <c r="P448" s="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36"/>
        <v>0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36"/>
        <v>0.03</v>
      </c>
      <c r="P450" s="8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42">ROUND(E451/D451,2)</f>
        <v>0.02</v>
      </c>
      <c r="P451" s="8">
        <f t="shared" ref="P451:P514" si="43">ROUND(IF(L451,E451/L451,0),2)</f>
        <v>9</v>
      </c>
      <c r="Q451" t="str">
        <f t="shared" ref="Q451:Q514" si="44" xml:space="preserve"> LEFT(N451, FIND("/",N451)-1)</f>
        <v>film &amp; video</v>
      </c>
      <c r="R451" t="str">
        <f t="shared" ref="R451:R514" si="45" xml:space="preserve"> RIGHT(N451,LEN(N451)-FIND("/",N451))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42"/>
        <v>0.01</v>
      </c>
      <c r="P452" s="8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42"/>
        <v>0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42"/>
        <v>0.01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42"/>
        <v>0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42"/>
        <v>0.01</v>
      </c>
      <c r="P458" s="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42"/>
        <v>0.08</v>
      </c>
      <c r="P460" s="8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42"/>
        <v>0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42"/>
        <v>0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42"/>
        <v>0.02</v>
      </c>
      <c r="P465" s="8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42"/>
        <v>0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42"/>
        <v>0.27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42"/>
        <v>0.01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42"/>
        <v>0.22</v>
      </c>
      <c r="P469" s="8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42"/>
        <v>0.01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42"/>
        <v>0.12</v>
      </c>
      <c r="P473" s="8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42"/>
        <v>0.18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42"/>
        <v>0.03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42"/>
        <v>0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42"/>
        <v>0.02</v>
      </c>
      <c r="P478" s="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42"/>
        <v>0.33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42"/>
        <v>0.19</v>
      </c>
      <c r="P482" s="8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42"/>
        <v>0.06</v>
      </c>
      <c r="P483" s="8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42"/>
        <v>0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42"/>
        <v>0.5</v>
      </c>
      <c r="P485" s="8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42"/>
        <v>0</v>
      </c>
      <c r="P486" s="8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42"/>
        <v>0.22</v>
      </c>
      <c r="P487" s="8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42"/>
        <v>0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42"/>
        <v>0</v>
      </c>
      <c r="P491" s="8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42"/>
        <v>0</v>
      </c>
      <c r="P496" s="8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42"/>
        <v>0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42"/>
        <v>0.01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42"/>
        <v>0.05</v>
      </c>
      <c r="P500" s="8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42"/>
        <v>0.1</v>
      </c>
      <c r="P501" s="8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42"/>
        <v>0.03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42"/>
        <v>0.01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42"/>
        <v>0.02</v>
      </c>
      <c r="P505" s="8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42"/>
        <v>0.01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42"/>
        <v>0</v>
      </c>
      <c r="P507" s="8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42"/>
        <v>0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42"/>
        <v>0.03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42"/>
        <v>0.01</v>
      </c>
      <c r="P510" s="8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42"/>
        <v>0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42"/>
        <v>0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48">ROUND(E515/D515,2)</f>
        <v>0.14000000000000001</v>
      </c>
      <c r="P515" s="8">
        <f t="shared" ref="P515:P578" si="49">ROUND(IF(L515,E515/L515,0),2)</f>
        <v>102.38</v>
      </c>
      <c r="Q515" t="str">
        <f t="shared" ref="Q515:Q578" si="50" xml:space="preserve"> LEFT(N515, FIND("/",N515)-1)</f>
        <v>film &amp; video</v>
      </c>
      <c r="R515" t="str">
        <f t="shared" ref="R515:R578" si="51" xml:space="preserve"> RIGHT(N515,LEN(N515)-FIND("/",N515))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48"/>
        <v>0.03</v>
      </c>
      <c r="P516" s="8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48"/>
        <v>0.25</v>
      </c>
      <c r="P517" s="8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48"/>
        <v>0.01</v>
      </c>
      <c r="P519" s="8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48"/>
        <v>0.23</v>
      </c>
      <c r="P521" s="8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48"/>
        <v>1.02</v>
      </c>
      <c r="P522" s="8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48"/>
        <v>1.05</v>
      </c>
      <c r="P523" s="8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48"/>
        <v>1.1499999999999999</v>
      </c>
      <c r="P524" s="8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48"/>
        <v>1.21</v>
      </c>
      <c r="P525" s="8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48"/>
        <v>1.0900000000000001</v>
      </c>
      <c r="P526" s="8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48"/>
        <v>1.1399999999999999</v>
      </c>
      <c r="P528" s="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48"/>
        <v>1.01</v>
      </c>
      <c r="P529" s="8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48"/>
        <v>1.1599999999999999</v>
      </c>
      <c r="P530" s="8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48"/>
        <v>1.3</v>
      </c>
      <c r="P531" s="8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48"/>
        <v>1.08</v>
      </c>
      <c r="P532" s="8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48"/>
        <v>1</v>
      </c>
      <c r="P533" s="8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48"/>
        <v>1.23</v>
      </c>
      <c r="P534" s="8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48"/>
        <v>1</v>
      </c>
      <c r="P535" s="8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48"/>
        <v>1.05</v>
      </c>
      <c r="P536" s="8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48"/>
        <v>1.03</v>
      </c>
      <c r="P537" s="8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48"/>
        <v>1.18</v>
      </c>
      <c r="P538" s="8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48"/>
        <v>1.21</v>
      </c>
      <c r="P539" s="8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48"/>
        <v>3.02</v>
      </c>
      <c r="P540" s="8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48"/>
        <v>1.01</v>
      </c>
      <c r="P541" s="8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48"/>
        <v>0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48"/>
        <v>0.01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48"/>
        <v>0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48"/>
        <v>0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48"/>
        <v>0.01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48"/>
        <v>0.27</v>
      </c>
      <c r="P547" s="8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48"/>
        <v>0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48"/>
        <v>0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48"/>
        <v>0.03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48"/>
        <v>0.01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48"/>
        <v>0.05</v>
      </c>
      <c r="P553" s="8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48"/>
        <v>0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48"/>
        <v>0.37</v>
      </c>
      <c r="P556" s="8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48"/>
        <v>0.03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48"/>
        <v>0.01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48"/>
        <v>0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48"/>
        <v>0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48"/>
        <v>0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48"/>
        <v>0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48"/>
        <v>0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48"/>
        <v>0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48"/>
        <v>0.01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48"/>
        <v>0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48"/>
        <v>0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48"/>
        <v>0</v>
      </c>
      <c r="P575" s="8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48"/>
        <v>0.01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48"/>
        <v>0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48"/>
        <v>0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54">ROUND(E579/D579,2)</f>
        <v>0</v>
      </c>
      <c r="P579" s="8">
        <f t="shared" ref="P579:P642" si="55">ROUND(IF(L579,E579/L579,0),2)</f>
        <v>10</v>
      </c>
      <c r="Q579" t="str">
        <f t="shared" ref="Q579:Q642" si="56" xml:space="preserve"> LEFT(N579, FIND("/",N579)-1)</f>
        <v>technology</v>
      </c>
      <c r="R579" t="str">
        <f t="shared" ref="R579:R642" si="57" xml:space="preserve"> RIGHT(N579,LEN(N579)-FIND("/",N579))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54"/>
        <v>0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54"/>
        <v>0.01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54"/>
        <v>0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54"/>
        <v>0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54"/>
        <v>0.01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54"/>
        <v>0.09</v>
      </c>
      <c r="P589" s="8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54"/>
        <v>0.03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54"/>
        <v>0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54"/>
        <v>0.04</v>
      </c>
      <c r="P592" s="8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54"/>
        <v>0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54"/>
        <v>0.03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54"/>
        <v>0.23</v>
      </c>
      <c r="P595" s="8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54"/>
        <v>0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54"/>
        <v>0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54"/>
        <v>0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54"/>
        <v>0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54"/>
        <v>0.34</v>
      </c>
      <c r="P600" s="8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54"/>
        <v>0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54"/>
        <v>0.01</v>
      </c>
      <c r="P603" s="8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54"/>
        <v>0.04</v>
      </c>
      <c r="P605" s="8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54"/>
        <v>0.03</v>
      </c>
      <c r="P607" s="8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54"/>
        <v>0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54"/>
        <v>0.01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54"/>
        <v>0.01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54"/>
        <v>0.21</v>
      </c>
      <c r="P615" s="8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54"/>
        <v>0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54"/>
        <v>0.01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54"/>
        <v>0.06</v>
      </c>
      <c r="P624" s="8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54"/>
        <v>0.17</v>
      </c>
      <c r="P628" s="8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54"/>
        <v>0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54"/>
        <v>0</v>
      </c>
      <c r="P631" s="8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54"/>
        <v>0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54"/>
        <v>0.01</v>
      </c>
      <c r="P633" s="8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54"/>
        <v>0.12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54"/>
        <v>0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54"/>
        <v>0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54"/>
        <v>0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54"/>
        <v>0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54"/>
        <v>0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54"/>
        <v>1.44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60">ROUND(E643/D643,2)</f>
        <v>1.19</v>
      </c>
      <c r="P643" s="8">
        <f t="shared" ref="P643:P706" si="61">ROUND(IF(L643,E643/L643,0),2)</f>
        <v>151.32</v>
      </c>
      <c r="Q643" t="str">
        <f t="shared" ref="Q643:Q706" si="62" xml:space="preserve"> LEFT(N643, FIND("/",N643)-1)</f>
        <v>technology</v>
      </c>
      <c r="R643" t="str">
        <f t="shared" ref="R643:R706" si="63" xml:space="preserve"> RIGHT(N643,LEN(N643)-FIND("/",N643))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60"/>
        <v>14.6</v>
      </c>
      <c r="P644" s="8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60"/>
        <v>1.06</v>
      </c>
      <c r="P645" s="8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60"/>
        <v>3</v>
      </c>
      <c r="P646" s="8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60"/>
        <v>2.79</v>
      </c>
      <c r="P647" s="8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60"/>
        <v>1.32</v>
      </c>
      <c r="P648" s="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60"/>
        <v>1.07</v>
      </c>
      <c r="P649" s="8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60"/>
        <v>1.27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60"/>
        <v>1.4</v>
      </c>
      <c r="P651" s="8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60"/>
        <v>1.1200000000000001</v>
      </c>
      <c r="P652" s="8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60"/>
        <v>1.01</v>
      </c>
      <c r="P653" s="8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60"/>
        <v>1</v>
      </c>
      <c r="P654" s="8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60"/>
        <v>1.41</v>
      </c>
      <c r="P655" s="8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60"/>
        <v>2.67</v>
      </c>
      <c r="P656" s="8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60"/>
        <v>1.47</v>
      </c>
      <c r="P657" s="8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60"/>
        <v>2.14</v>
      </c>
      <c r="P658" s="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60"/>
        <v>1.26</v>
      </c>
      <c r="P659" s="8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60"/>
        <v>1.04</v>
      </c>
      <c r="P660" s="8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60"/>
        <v>1.01</v>
      </c>
      <c r="P661" s="8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60"/>
        <v>0.03</v>
      </c>
      <c r="P662" s="8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60"/>
        <v>0.01</v>
      </c>
      <c r="P663" s="8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60"/>
        <v>0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60"/>
        <v>0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60"/>
        <v>0.08</v>
      </c>
      <c r="P666" s="8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60"/>
        <v>0.19</v>
      </c>
      <c r="P667" s="8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60"/>
        <v>0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60"/>
        <v>0.1</v>
      </c>
      <c r="P669" s="8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60"/>
        <v>0.05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60"/>
        <v>0.22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60"/>
        <v>0.28999999999999998</v>
      </c>
      <c r="P672" s="8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60"/>
        <v>0.39</v>
      </c>
      <c r="P673" s="8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60"/>
        <v>0.22</v>
      </c>
      <c r="P674" s="8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60"/>
        <v>0</v>
      </c>
      <c r="P675" s="8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60"/>
        <v>0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60"/>
        <v>0.15</v>
      </c>
      <c r="P677" s="8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60"/>
        <v>0.01</v>
      </c>
      <c r="P678" s="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60"/>
        <v>0.26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60"/>
        <v>0.04</v>
      </c>
      <c r="P680" s="8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60"/>
        <v>0.15</v>
      </c>
      <c r="P681" s="8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60"/>
        <v>0.26</v>
      </c>
      <c r="P682" s="8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60"/>
        <v>0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60"/>
        <v>0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60"/>
        <v>0.01</v>
      </c>
      <c r="P685" s="8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60"/>
        <v>7.0000000000000007E-2</v>
      </c>
      <c r="P686" s="8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60"/>
        <v>0.28000000000000003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60"/>
        <v>0.04</v>
      </c>
      <c r="P689" s="8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60"/>
        <v>0.73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60"/>
        <v>0.57999999999999996</v>
      </c>
      <c r="P691" s="8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60"/>
        <v>0.12</v>
      </c>
      <c r="P692" s="8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60"/>
        <v>0.01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60"/>
        <v>7.0000000000000007E-2</v>
      </c>
      <c r="P694" s="8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60"/>
        <v>0.35</v>
      </c>
      <c r="P695" s="8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60"/>
        <v>0</v>
      </c>
      <c r="P696" s="8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60"/>
        <v>0.01</v>
      </c>
      <c r="P697" s="8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60"/>
        <v>0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60"/>
        <v>0.46</v>
      </c>
      <c r="P699" s="8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60"/>
        <v>0.15</v>
      </c>
      <c r="P700" s="8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60"/>
        <v>0.82</v>
      </c>
      <c r="P701" s="8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60"/>
        <v>0.03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60"/>
        <v>0.27</v>
      </c>
      <c r="P703" s="8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60"/>
        <v>0.31</v>
      </c>
      <c r="P704" s="8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60"/>
        <v>0.06</v>
      </c>
      <c r="P705" s="8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60"/>
        <v>0.01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66">ROUND(E707/D707,2)</f>
        <v>0.01</v>
      </c>
      <c r="P707" s="8">
        <f t="shared" ref="P707:P770" si="67">ROUND(IF(L707,E707/L707,0),2)</f>
        <v>195.4</v>
      </c>
      <c r="Q707" t="str">
        <f t="shared" ref="Q707:Q770" si="68" xml:space="preserve"> LEFT(N707, FIND("/",N707)-1)</f>
        <v>technology</v>
      </c>
      <c r="R707" t="str">
        <f t="shared" ref="R707:R770" si="69" xml:space="preserve"> RIGHT(N707,LEN(N707)-FIND("/",N707))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66"/>
        <v>0.79</v>
      </c>
      <c r="P709" s="8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66"/>
        <v>0.22</v>
      </c>
      <c r="P710" s="8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66"/>
        <v>0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66"/>
        <v>0.34</v>
      </c>
      <c r="P713" s="8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66"/>
        <v>0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66"/>
        <v>0.01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66"/>
        <v>0.15</v>
      </c>
      <c r="P716" s="8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66"/>
        <v>0.05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66"/>
        <v>0.1</v>
      </c>
      <c r="P718" s="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66"/>
        <v>0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66"/>
        <v>0.01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66"/>
        <v>0.01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66"/>
        <v>1.44</v>
      </c>
      <c r="P722" s="8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6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66"/>
        <v>1.22</v>
      </c>
      <c r="P723" s="8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66"/>
        <v>1.32</v>
      </c>
      <c r="P724" s="8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66"/>
        <v>1.0900000000000001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66"/>
        <v>1.05</v>
      </c>
      <c r="P726" s="8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66"/>
        <v>1</v>
      </c>
      <c r="P727" s="8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66"/>
        <v>1.01</v>
      </c>
      <c r="P728" s="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66"/>
        <v>1.56</v>
      </c>
      <c r="P729" s="8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66"/>
        <v>1.06</v>
      </c>
      <c r="P730" s="8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66"/>
        <v>1.31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66"/>
        <v>1.32</v>
      </c>
      <c r="P732" s="8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66"/>
        <v>1.26</v>
      </c>
      <c r="P733" s="8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66"/>
        <v>1.6</v>
      </c>
      <c r="P734" s="8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66"/>
        <v>1.2</v>
      </c>
      <c r="P735" s="8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66"/>
        <v>1.26</v>
      </c>
      <c r="P736" s="8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66"/>
        <v>1.1399999999999999</v>
      </c>
      <c r="P737" s="8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66"/>
        <v>3.15</v>
      </c>
      <c r="P738" s="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66"/>
        <v>1.22</v>
      </c>
      <c r="P739" s="8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66"/>
        <v>1.07</v>
      </c>
      <c r="P740" s="8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66"/>
        <v>1.58</v>
      </c>
      <c r="P741" s="8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66"/>
        <v>1.07</v>
      </c>
      <c r="P742" s="8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66"/>
        <v>1.02</v>
      </c>
      <c r="P743" s="8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66"/>
        <v>1.1100000000000001</v>
      </c>
      <c r="P744" s="8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66"/>
        <v>1.48</v>
      </c>
      <c r="P745" s="8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66"/>
        <v>1.02</v>
      </c>
      <c r="P746" s="8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66"/>
        <v>1.79</v>
      </c>
      <c r="P747" s="8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66"/>
        <v>1.1100000000000001</v>
      </c>
      <c r="P748" s="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66"/>
        <v>1</v>
      </c>
      <c r="P749" s="8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66"/>
        <v>1</v>
      </c>
      <c r="P750" s="8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66"/>
        <v>1.06</v>
      </c>
      <c r="P751" s="8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66"/>
        <v>1.03</v>
      </c>
      <c r="P752" s="8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66"/>
        <v>1.19</v>
      </c>
      <c r="P753" s="8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66"/>
        <v>1.1200000000000001</v>
      </c>
      <c r="P754" s="8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66"/>
        <v>1.28</v>
      </c>
      <c r="P755" s="8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66"/>
        <v>1.04</v>
      </c>
      <c r="P756" s="8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66"/>
        <v>1.02</v>
      </c>
      <c r="P757" s="8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66"/>
        <v>1.18</v>
      </c>
      <c r="P758" s="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66"/>
        <v>2.38</v>
      </c>
      <c r="P759" s="8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66"/>
        <v>1.02</v>
      </c>
      <c r="P760" s="8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66"/>
        <v>1.02</v>
      </c>
      <c r="P761" s="8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66"/>
        <v>0.05</v>
      </c>
      <c r="P763" s="8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66"/>
        <v>0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66"/>
        <v>0.36</v>
      </c>
      <c r="P767" s="8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66"/>
        <v>0.04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72">ROUND(E771/D771,2)</f>
        <v>0.41</v>
      </c>
      <c r="P771" s="8">
        <f t="shared" ref="P771:P834" si="73">ROUND(IF(L771,E771/L771,0),2)</f>
        <v>31.85</v>
      </c>
      <c r="Q771" t="str">
        <f t="shared" ref="Q771:Q834" si="74" xml:space="preserve"> LEFT(N771, FIND("/",N771)-1)</f>
        <v>publishing</v>
      </c>
      <c r="R771" t="str">
        <f t="shared" ref="R771:R834" si="75" xml:space="preserve"> RIGHT(N771,LEN(N771)-FIND("/",N771))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72"/>
        <v>0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72"/>
        <v>0.03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72"/>
        <v>0.01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72"/>
        <v>0.7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72"/>
        <v>0.02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72"/>
        <v>0.51</v>
      </c>
      <c r="P778" s="8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72"/>
        <v>0.01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72"/>
        <v>0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72"/>
        <v>0.03</v>
      </c>
      <c r="P781" s="8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72"/>
        <v>1.04</v>
      </c>
      <c r="P782" s="8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72"/>
        <v>1.33</v>
      </c>
      <c r="P783" s="8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72"/>
        <v>1.48</v>
      </c>
      <c r="P785" s="8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72"/>
        <v>1.03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72"/>
        <v>1.81</v>
      </c>
      <c r="P787" s="8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72"/>
        <v>1.43</v>
      </c>
      <c r="P788" s="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72"/>
        <v>1.1399999999999999</v>
      </c>
      <c r="P789" s="8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72"/>
        <v>2.04</v>
      </c>
      <c r="P790" s="8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72"/>
        <v>1.0900000000000001</v>
      </c>
      <c r="P791" s="8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72"/>
        <v>1.44</v>
      </c>
      <c r="P792" s="8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72"/>
        <v>1.04</v>
      </c>
      <c r="P793" s="8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72"/>
        <v>1</v>
      </c>
      <c r="P794" s="8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72"/>
        <v>1.03</v>
      </c>
      <c r="P795" s="8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72"/>
        <v>1.05</v>
      </c>
      <c r="P796" s="8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72"/>
        <v>1.1200000000000001</v>
      </c>
      <c r="P797" s="8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72"/>
        <v>1.01</v>
      </c>
      <c r="P798" s="8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72"/>
        <v>1.08</v>
      </c>
      <c r="P799" s="8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72"/>
        <v>1.1499999999999999</v>
      </c>
      <c r="P800" s="8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72"/>
        <v>1</v>
      </c>
      <c r="P801" s="8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72"/>
        <v>1.52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72"/>
        <v>1.1200000000000001</v>
      </c>
      <c r="P803" s="8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72"/>
        <v>1.01</v>
      </c>
      <c r="P804" s="8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72"/>
        <v>1.23</v>
      </c>
      <c r="P805" s="8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72"/>
        <v>1</v>
      </c>
      <c r="P806" s="8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72"/>
        <v>1.05</v>
      </c>
      <c r="P807" s="8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72"/>
        <v>1.04</v>
      </c>
      <c r="P808" s="8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72"/>
        <v>1.05</v>
      </c>
      <c r="P809" s="8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72"/>
        <v>1</v>
      </c>
      <c r="P810" s="8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72"/>
        <v>1.04</v>
      </c>
      <c r="P811" s="8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72"/>
        <v>1.05</v>
      </c>
      <c r="P812" s="8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72"/>
        <v>1.04</v>
      </c>
      <c r="P813" s="8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72"/>
        <v>1.52</v>
      </c>
      <c r="P814" s="8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72"/>
        <v>1.6</v>
      </c>
      <c r="P815" s="8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72"/>
        <v>1.27</v>
      </c>
      <c r="P816" s="8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72"/>
        <v>1.07</v>
      </c>
      <c r="P817" s="8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72"/>
        <v>1.1499999999999999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72"/>
        <v>1.37</v>
      </c>
      <c r="P819" s="8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72"/>
        <v>1.56</v>
      </c>
      <c r="P820" s="8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72"/>
        <v>1.0900000000000001</v>
      </c>
      <c r="P821" s="8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72"/>
        <v>1.34</v>
      </c>
      <c r="P822" s="8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72"/>
        <v>1</v>
      </c>
      <c r="P823" s="8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72"/>
        <v>1.19</v>
      </c>
      <c r="P824" s="8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72"/>
        <v>1.8</v>
      </c>
      <c r="P825" s="8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72"/>
        <v>1.34</v>
      </c>
      <c r="P826" s="8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72"/>
        <v>1</v>
      </c>
      <c r="P827" s="8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72"/>
        <v>1.01</v>
      </c>
      <c r="P828" s="8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72"/>
        <v>1.03</v>
      </c>
      <c r="P829" s="8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72"/>
        <v>1.07</v>
      </c>
      <c r="P830" s="8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72"/>
        <v>1.08</v>
      </c>
      <c r="P832" s="8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72"/>
        <v>2.33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72"/>
        <v>1.01</v>
      </c>
      <c r="P834" s="8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78">ROUND(E835/D835,2)</f>
        <v>1.02</v>
      </c>
      <c r="P835" s="8">
        <f t="shared" ref="P835:P898" si="79">ROUND(IF(L835,E835/L835,0),2)</f>
        <v>148.78</v>
      </c>
      <c r="Q835" t="str">
        <f t="shared" ref="Q835:Q898" si="80" xml:space="preserve"> LEFT(N835, FIND("/",N835)-1)</f>
        <v>music</v>
      </c>
      <c r="R835" t="str">
        <f t="shared" ref="R835:R898" si="81" xml:space="preserve"> RIGHT(N835,LEN(N835)-FIND("/",N835))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78"/>
        <v>1.31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78"/>
        <v>1.17</v>
      </c>
      <c r="P837" s="8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78"/>
        <v>1.01</v>
      </c>
      <c r="P838" s="8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78"/>
        <v>1.22</v>
      </c>
      <c r="P839" s="8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78"/>
        <v>1.45</v>
      </c>
      <c r="P840" s="8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78"/>
        <v>1.17</v>
      </c>
      <c r="P841" s="8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78"/>
        <v>1.2</v>
      </c>
      <c r="P842" s="8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78"/>
        <v>1.01</v>
      </c>
      <c r="P843" s="8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78"/>
        <v>1.04</v>
      </c>
      <c r="P844" s="8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78"/>
        <v>2.67</v>
      </c>
      <c r="P845" s="8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78"/>
        <v>1.94</v>
      </c>
      <c r="P846" s="8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78"/>
        <v>1.2</v>
      </c>
      <c r="P847" s="8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78"/>
        <v>1.22</v>
      </c>
      <c r="P848" s="8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78"/>
        <v>1.2</v>
      </c>
      <c r="P851" s="8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78"/>
        <v>1.55</v>
      </c>
      <c r="P852" s="8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78"/>
        <v>1.3</v>
      </c>
      <c r="P853" s="8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78"/>
        <v>1.05</v>
      </c>
      <c r="P854" s="8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78"/>
        <v>1.18</v>
      </c>
      <c r="P856" s="8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78"/>
        <v>1.03</v>
      </c>
      <c r="P857" s="8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78"/>
        <v>2.1800000000000002</v>
      </c>
      <c r="P858" s="8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78"/>
        <v>1.44</v>
      </c>
      <c r="P860" s="8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78"/>
        <v>1.05</v>
      </c>
      <c r="P861" s="8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78"/>
        <v>0.18</v>
      </c>
      <c r="P862" s="8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78"/>
        <v>0.02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78"/>
        <v>0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78"/>
        <v>0.05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78"/>
        <v>0.42</v>
      </c>
      <c r="P866" s="8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78"/>
        <v>0.02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78"/>
        <v>0.18</v>
      </c>
      <c r="P868" s="8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78"/>
        <v>0.24</v>
      </c>
      <c r="P869" s="8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78"/>
        <v>0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78"/>
        <v>0.12</v>
      </c>
      <c r="P871" s="8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78"/>
        <v>0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78"/>
        <v>0.05</v>
      </c>
      <c r="P873" s="8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78"/>
        <v>0.01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78"/>
        <v>0.01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78"/>
        <v>0.24</v>
      </c>
      <c r="P876" s="8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78"/>
        <v>0.41</v>
      </c>
      <c r="P878" s="8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78"/>
        <v>0.68</v>
      </c>
      <c r="P879" s="8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78"/>
        <v>0.01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78"/>
        <v>0.31</v>
      </c>
      <c r="P881" s="8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78"/>
        <v>0.03</v>
      </c>
      <c r="P882" s="8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78"/>
        <v>0.01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78"/>
        <v>0.2</v>
      </c>
      <c r="P884" s="8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78"/>
        <v>0.4</v>
      </c>
      <c r="P885" s="8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78"/>
        <v>0.75</v>
      </c>
      <c r="P887" s="8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78"/>
        <v>0.41</v>
      </c>
      <c r="P888" s="8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78"/>
        <v>7.0000000000000007E-2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78"/>
        <v>0.09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78"/>
        <v>0.04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78"/>
        <v>0.03</v>
      </c>
      <c r="P893" s="8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78"/>
        <v>0.41</v>
      </c>
      <c r="P894" s="8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78"/>
        <v>0.39</v>
      </c>
      <c r="P896" s="8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78"/>
        <v>0.02</v>
      </c>
      <c r="P897" s="8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78"/>
        <v>0.4</v>
      </c>
      <c r="P898" s="8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84">ROUND(E899/D899,2)</f>
        <v>0</v>
      </c>
      <c r="P899" s="8">
        <f t="shared" ref="P899:P962" si="85">ROUND(IF(L899,E899/L899,0),2)</f>
        <v>0</v>
      </c>
      <c r="Q899" t="str">
        <f t="shared" ref="Q899:Q962" si="86" xml:space="preserve"> LEFT(N899, FIND("/",N899)-1)</f>
        <v>music</v>
      </c>
      <c r="R899" t="str">
        <f t="shared" ref="R899:R962" si="87" xml:space="preserve"> RIGHT(N899,LEN(N899)-FIND("/",N899))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84"/>
        <v>0.03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84"/>
        <v>0.37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84"/>
        <v>0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6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84"/>
        <v>0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84"/>
        <v>0.03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84"/>
        <v>0</v>
      </c>
      <c r="P906" s="8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84"/>
        <v>0.03</v>
      </c>
      <c r="P907" s="8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84"/>
        <v>0.03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84"/>
        <v>0.22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84"/>
        <v>0.01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84"/>
        <v>7.0000000000000007E-2</v>
      </c>
      <c r="P915" s="8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84"/>
        <v>0.06</v>
      </c>
      <c r="P917" s="8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84"/>
        <v>0.01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84"/>
        <v>0.05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84"/>
        <v>0.01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84"/>
        <v>0.31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84"/>
        <v>0.21</v>
      </c>
      <c r="P924" s="8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84"/>
        <v>0.02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84"/>
        <v>0.11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84"/>
        <v>0.03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84"/>
        <v>0.11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84"/>
        <v>0.38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84"/>
        <v>7.0000000000000007E-2</v>
      </c>
      <c r="P933" s="8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84"/>
        <v>0.15</v>
      </c>
      <c r="P934" s="8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84"/>
        <v>0.3</v>
      </c>
      <c r="P936" s="8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84"/>
        <v>0.01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84"/>
        <v>0.01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84"/>
        <v>0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84"/>
        <v>0.01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84"/>
        <v>0.17</v>
      </c>
      <c r="P942" s="8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84"/>
        <v>0.02</v>
      </c>
      <c r="P943" s="8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84"/>
        <v>0.09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84"/>
        <v>0.1</v>
      </c>
      <c r="P945" s="8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84"/>
        <v>0.13</v>
      </c>
      <c r="P946" s="8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84"/>
        <v>0.02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84"/>
        <v>0.02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84"/>
        <v>0.01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84"/>
        <v>0.28000000000000003</v>
      </c>
      <c r="P952" s="8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84"/>
        <v>0.38</v>
      </c>
      <c r="P953" s="8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84"/>
        <v>0.4</v>
      </c>
      <c r="P954" s="8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84"/>
        <v>0.01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84"/>
        <v>0.43</v>
      </c>
      <c r="P956" s="8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84"/>
        <v>0.06</v>
      </c>
      <c r="P957" s="8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84"/>
        <v>0.02</v>
      </c>
      <c r="P958" s="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84"/>
        <v>0.02</v>
      </c>
      <c r="P959" s="8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84"/>
        <v>0.11</v>
      </c>
      <c r="P960" s="8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84"/>
        <v>0.39</v>
      </c>
      <c r="P961" s="8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84"/>
        <v>0.46</v>
      </c>
      <c r="P962" s="8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90">ROUND(E963/D963,2)</f>
        <v>0.42</v>
      </c>
      <c r="P963" s="8">
        <f t="shared" ref="P963:P1026" si="91">ROUND(IF(L963,E963/L963,0),2)</f>
        <v>364.35</v>
      </c>
      <c r="Q963" t="str">
        <f t="shared" ref="Q963:Q1026" si="92" xml:space="preserve"> LEFT(N963, FIND("/",N963)-1)</f>
        <v>technology</v>
      </c>
      <c r="R963" t="str">
        <f t="shared" ref="R963:R1026" si="93" xml:space="preserve"> RIGHT(N963,LEN(N963)-FIND("/",N963))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90"/>
        <v>0.28000000000000003</v>
      </c>
      <c r="P964" s="8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90"/>
        <v>0.01</v>
      </c>
      <c r="P965" s="8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90"/>
        <v>0.01</v>
      </c>
      <c r="P966" s="8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90"/>
        <v>0.01</v>
      </c>
      <c r="P967" s="8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90"/>
        <v>0.15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90"/>
        <v>0.18</v>
      </c>
      <c r="P969" s="8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90"/>
        <v>0.01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90"/>
        <v>0.47</v>
      </c>
      <c r="P971" s="8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90"/>
        <v>0.46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90"/>
        <v>0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90"/>
        <v>0.35</v>
      </c>
      <c r="P974" s="8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90"/>
        <v>0.02</v>
      </c>
      <c r="P975" s="8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90"/>
        <v>0.01</v>
      </c>
      <c r="P976" s="8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90"/>
        <v>0.03</v>
      </c>
      <c r="P977" s="8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90"/>
        <v>0.02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90"/>
        <v>0.34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90"/>
        <v>0.56000000000000005</v>
      </c>
      <c r="P980" s="8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90"/>
        <v>0.83</v>
      </c>
      <c r="P981" s="8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90"/>
        <v>0.15</v>
      </c>
      <c r="P982" s="8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90"/>
        <v>0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90"/>
        <v>0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90"/>
        <v>0.3</v>
      </c>
      <c r="P985" s="8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90"/>
        <v>0.01</v>
      </c>
      <c r="P986" s="8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90"/>
        <v>0.06</v>
      </c>
      <c r="P987" s="8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90"/>
        <v>0.13</v>
      </c>
      <c r="P988" s="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90"/>
        <v>0.13</v>
      </c>
      <c r="P989" s="8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90"/>
        <v>0.17</v>
      </c>
      <c r="P991" s="8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90"/>
        <v>0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90"/>
        <v>0.04</v>
      </c>
      <c r="P993" s="8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90"/>
        <v>0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90"/>
        <v>0.25</v>
      </c>
      <c r="P995" s="8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90"/>
        <v>0.02</v>
      </c>
      <c r="P996" s="8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90"/>
        <v>7.0000000000000007E-2</v>
      </c>
      <c r="P997" s="8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90"/>
        <v>0.02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90"/>
        <v>0.01</v>
      </c>
      <c r="P999" s="8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90"/>
        <v>0.59</v>
      </c>
      <c r="P1000" s="8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90"/>
        <v>0.08</v>
      </c>
      <c r="P1001" s="8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90"/>
        <v>0.02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90"/>
        <v>0.3</v>
      </c>
      <c r="P1004" s="8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90"/>
        <v>0.16</v>
      </c>
      <c r="P1005" s="8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90"/>
        <v>0.82</v>
      </c>
      <c r="P1006" s="8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90"/>
        <v>0.75</v>
      </c>
      <c r="P1007" s="8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90"/>
        <v>0.06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90"/>
        <v>0.44</v>
      </c>
      <c r="P1009" s="8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90"/>
        <v>0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90"/>
        <v>0.13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90"/>
        <v>0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90"/>
        <v>0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90"/>
        <v>215.35</v>
      </c>
      <c r="P1014" s="8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90"/>
        <v>0.35</v>
      </c>
      <c r="P1015" s="8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90"/>
        <v>0.31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90"/>
        <v>0.03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90"/>
        <v>0.03</v>
      </c>
      <c r="P1018" s="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90"/>
        <v>0.23</v>
      </c>
      <c r="P1019" s="8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90"/>
        <v>0.03</v>
      </c>
      <c r="P1020" s="8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90"/>
        <v>0.47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90"/>
        <v>2.06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90"/>
        <v>3.52</v>
      </c>
      <c r="P1023" s="8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90"/>
        <v>1.1499999999999999</v>
      </c>
      <c r="P1024" s="8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90"/>
        <v>2.37</v>
      </c>
      <c r="P1025" s="8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90"/>
        <v>1.19</v>
      </c>
      <c r="P1026" s="8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96">ROUND(E1027/D1027,2)</f>
        <v>1.1000000000000001</v>
      </c>
      <c r="P1027" s="8">
        <f t="shared" ref="P1027:P1090" si="97">ROUND(IF(L1027,E1027/L1027,0),2)</f>
        <v>71.849999999999994</v>
      </c>
      <c r="Q1027" t="str">
        <f t="shared" ref="Q1027:Q1090" si="98" xml:space="preserve"> LEFT(N1027, FIND("/",N1027)-1)</f>
        <v>music</v>
      </c>
      <c r="R1027" t="str">
        <f t="shared" ref="R1027:R1090" si="99" xml:space="preserve"> RIGHT(N1027,LEN(N1027)-FIND("/",N1027))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96"/>
        <v>1</v>
      </c>
      <c r="P1028" s="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96"/>
        <v>1.03</v>
      </c>
      <c r="P1029" s="8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96"/>
        <v>1.17</v>
      </c>
      <c r="P1030" s="8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96"/>
        <v>1.1200000000000001</v>
      </c>
      <c r="P1031" s="8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96"/>
        <v>3.42</v>
      </c>
      <c r="P1032" s="8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96"/>
        <v>1.07</v>
      </c>
      <c r="P1033" s="8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96"/>
        <v>1.08</v>
      </c>
      <c r="P1034" s="8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96"/>
        <v>1.03</v>
      </c>
      <c r="P1035" s="8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96"/>
        <v>1.3</v>
      </c>
      <c r="P1036" s="8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96"/>
        <v>1.08</v>
      </c>
      <c r="P1037" s="8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96"/>
        <v>1.1200000000000001</v>
      </c>
      <c r="P1038" s="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96"/>
        <v>1.02</v>
      </c>
      <c r="P1039" s="8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96"/>
        <v>1.45</v>
      </c>
      <c r="P1040" s="8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96"/>
        <v>1.28</v>
      </c>
      <c r="P1041" s="8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96"/>
        <v>0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96"/>
        <v>0.02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96"/>
        <v>0.09</v>
      </c>
      <c r="P1045" s="8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96"/>
        <v>0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96"/>
        <v>0.03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96"/>
        <v>0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96"/>
        <v>0.01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96"/>
        <v>0.95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96"/>
        <v>0.09</v>
      </c>
      <c r="P1066" s="8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96"/>
        <v>0.03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96"/>
        <v>0.03</v>
      </c>
      <c r="P1068" s="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96"/>
        <v>0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96"/>
        <v>0.39</v>
      </c>
      <c r="P1071" s="8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96"/>
        <v>0.01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96"/>
        <v>0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96"/>
        <v>0.01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96"/>
        <v>0.06</v>
      </c>
      <c r="P1076" s="8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96"/>
        <v>0.05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96"/>
        <v>0.63</v>
      </c>
      <c r="P1078" s="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96"/>
        <v>0.28999999999999998</v>
      </c>
      <c r="P1079" s="8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96"/>
        <v>0.08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96"/>
        <v>0.03</v>
      </c>
      <c r="P1081" s="8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96"/>
        <v>0.09</v>
      </c>
      <c r="P1082" s="8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96"/>
        <v>0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96"/>
        <v>0.01</v>
      </c>
      <c r="P1084" s="8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96"/>
        <v>0.01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96"/>
        <v>0.03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96"/>
        <v>0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96"/>
        <v>0.14000000000000001</v>
      </c>
      <c r="P1090" s="8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102">ROUND(E1091/D1091,2)</f>
        <v>0.08</v>
      </c>
      <c r="P1091" s="8">
        <f t="shared" ref="P1091:P1154" si="103">ROUND(IF(L1091,E1091/L1091,0),2)</f>
        <v>23.96</v>
      </c>
      <c r="Q1091" t="str">
        <f t="shared" ref="Q1091:Q1154" si="104" xml:space="preserve"> LEFT(N1091, FIND("/",N1091)-1)</f>
        <v>games</v>
      </c>
      <c r="R1091" t="str">
        <f t="shared" ref="R1091:R1154" si="105" xml:space="preserve"> RIGHT(N1091,LEN(N1091)-FIND("/",N1091))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102"/>
        <v>0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102"/>
        <v>0.13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102"/>
        <v>0.01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102"/>
        <v>0.14000000000000001</v>
      </c>
      <c r="P1095" s="8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102"/>
        <v>0.18</v>
      </c>
      <c r="P1096" s="8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102"/>
        <v>0.05</v>
      </c>
      <c r="P1097" s="8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102"/>
        <v>0.18</v>
      </c>
      <c r="P1098" s="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102"/>
        <v>0</v>
      </c>
      <c r="P1099" s="8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102"/>
        <v>7.0000000000000007E-2</v>
      </c>
      <c r="P1100" s="8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102"/>
        <v>0.01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102"/>
        <v>0.03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102"/>
        <v>0</v>
      </c>
      <c r="P1103" s="8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102"/>
        <v>0.05</v>
      </c>
      <c r="P1104" s="8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102"/>
        <v>0.02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102"/>
        <v>0.05</v>
      </c>
      <c r="P1106" s="8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102"/>
        <v>0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102"/>
        <v>0.41</v>
      </c>
      <c r="P1108" s="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102"/>
        <v>0.03</v>
      </c>
      <c r="P1110" s="8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102"/>
        <v>0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102"/>
        <v>0.01</v>
      </c>
      <c r="P1112" s="8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102"/>
        <v>0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102"/>
        <v>0.36</v>
      </c>
      <c r="P1114" s="8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102"/>
        <v>0.01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102"/>
        <v>0</v>
      </c>
      <c r="P1116" s="8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102"/>
        <v>0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102"/>
        <v>0</v>
      </c>
      <c r="P1118" s="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102"/>
        <v>0.08</v>
      </c>
      <c r="P1119" s="8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102"/>
        <v>0.02</v>
      </c>
      <c r="P1120" s="8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102"/>
        <v>0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102"/>
        <v>0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102"/>
        <v>0</v>
      </c>
      <c r="P1125" s="8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102"/>
        <v>0</v>
      </c>
      <c r="P1126" s="8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102"/>
        <v>0.01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102"/>
        <v>0.02</v>
      </c>
      <c r="P1129" s="8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102"/>
        <v>0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102"/>
        <v>0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102"/>
        <v>0</v>
      </c>
      <c r="P1132" s="8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102"/>
        <v>0.14000000000000001</v>
      </c>
      <c r="P1134" s="8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102"/>
        <v>0.01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102"/>
        <v>0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102"/>
        <v>0.06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102"/>
        <v>0.4</v>
      </c>
      <c r="P1139" s="8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102"/>
        <v>0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102"/>
        <v>0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102"/>
        <v>0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102"/>
        <v>0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102"/>
        <v>0.09</v>
      </c>
      <c r="P1148" s="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102"/>
        <v>0</v>
      </c>
      <c r="P1150" s="8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102"/>
        <v>0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102"/>
        <v>0.1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102"/>
        <v>0.06</v>
      </c>
      <c r="P1154" s="8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108">ROUND(E1155/D1155,2)</f>
        <v>0.01</v>
      </c>
      <c r="P1155" s="8">
        <f t="shared" ref="P1155:P1218" si="109">ROUND(IF(L1155,E1155/L1155,0),2)</f>
        <v>50</v>
      </c>
      <c r="Q1155" t="str">
        <f t="shared" ref="Q1155:Q1218" si="110" xml:space="preserve"> LEFT(N1155, FIND("/",N1155)-1)</f>
        <v>food</v>
      </c>
      <c r="R1155" t="str">
        <f t="shared" ref="R1155:R1218" si="111" xml:space="preserve"> RIGHT(N1155,LEN(N1155)-FIND("/",N1155))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108"/>
        <v>7.0000000000000007E-2</v>
      </c>
      <c r="P1156" s="8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108"/>
        <v>0.01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108"/>
        <v>0.02</v>
      </c>
      <c r="P1159" s="8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108"/>
        <v>0</v>
      </c>
      <c r="P1160" s="8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108"/>
        <v>0.04</v>
      </c>
      <c r="P1162" s="8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108"/>
        <v>0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108"/>
        <v>0.21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108"/>
        <v>0.19</v>
      </c>
      <c r="P1168" s="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108"/>
        <v>0.02</v>
      </c>
      <c r="P1169" s="8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108"/>
        <v>0.06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108"/>
        <v>0</v>
      </c>
      <c r="P1171" s="8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108"/>
        <v>0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108"/>
        <v>0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108"/>
        <v>0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108"/>
        <v>0.06</v>
      </c>
      <c r="P1176" s="8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108"/>
        <v>0.03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108"/>
        <v>0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108"/>
        <v>0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108"/>
        <v>0.05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108"/>
        <v>0.12</v>
      </c>
      <c r="P1182" s="8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108"/>
        <v>0</v>
      </c>
      <c r="P1183" s="8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108"/>
        <v>0.04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108"/>
        <v>0.04</v>
      </c>
      <c r="P1185" s="8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108"/>
        <v>1.05</v>
      </c>
      <c r="P1186" s="8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108"/>
        <v>1.05</v>
      </c>
      <c r="P1187" s="8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108"/>
        <v>1.07</v>
      </c>
      <c r="P1188" s="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108"/>
        <v>1.04</v>
      </c>
      <c r="P1189" s="8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108"/>
        <v>1.61</v>
      </c>
      <c r="P1190" s="8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108"/>
        <v>1.08</v>
      </c>
      <c r="P1191" s="8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108"/>
        <v>1.35</v>
      </c>
      <c r="P1192" s="8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108"/>
        <v>1.0900000000000001</v>
      </c>
      <c r="P1193" s="8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108"/>
        <v>2.9</v>
      </c>
      <c r="P1194" s="8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108"/>
        <v>1.04</v>
      </c>
      <c r="P1195" s="8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108"/>
        <v>3.22</v>
      </c>
      <c r="P1196" s="8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108"/>
        <v>1.35</v>
      </c>
      <c r="P1197" s="8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108"/>
        <v>2.7</v>
      </c>
      <c r="P1198" s="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108"/>
        <v>2.5299999999999998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108"/>
        <v>2.61</v>
      </c>
      <c r="P1200" s="8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108"/>
        <v>1.01</v>
      </c>
      <c r="P1201" s="8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108"/>
        <v>1.26</v>
      </c>
      <c r="P1202" s="8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108"/>
        <v>1.02</v>
      </c>
      <c r="P1203" s="8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108"/>
        <v>1.99</v>
      </c>
      <c r="P1204" s="8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108"/>
        <v>1.02</v>
      </c>
      <c r="P1205" s="8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108"/>
        <v>1.03</v>
      </c>
      <c r="P1206" s="8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108"/>
        <v>1.01</v>
      </c>
      <c r="P1207" s="8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108"/>
        <v>1.1499999999999999</v>
      </c>
      <c r="P1208" s="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108"/>
        <v>1.04</v>
      </c>
      <c r="P1209" s="8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108"/>
        <v>1.55</v>
      </c>
      <c r="P1210" s="8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108"/>
        <v>1.06</v>
      </c>
      <c r="P1211" s="8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108"/>
        <v>2.54</v>
      </c>
      <c r="P1212" s="8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108"/>
        <v>1.01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108"/>
        <v>1.29</v>
      </c>
      <c r="P1214" s="8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108"/>
        <v>1.02</v>
      </c>
      <c r="P1215" s="8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108"/>
        <v>1.32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108"/>
        <v>7.86</v>
      </c>
      <c r="P1217" s="8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108"/>
        <v>1.46</v>
      </c>
      <c r="P1218" s="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114">ROUND(E1219/D1219,2)</f>
        <v>1.03</v>
      </c>
      <c r="P1219" s="8">
        <f t="shared" ref="P1219:P1282" si="115">ROUND(IF(L1219,E1219/L1219,0),2)</f>
        <v>148.57</v>
      </c>
      <c r="Q1219" t="str">
        <f t="shared" ref="Q1219:Q1282" si="116" xml:space="preserve"> LEFT(N1219, FIND("/",N1219)-1)</f>
        <v>photography</v>
      </c>
      <c r="R1219" t="str">
        <f t="shared" ref="R1219:R1282" si="117" xml:space="preserve"> RIGHT(N1219,LEN(N1219)-FIND("/",N1219))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114"/>
        <v>1.72</v>
      </c>
      <c r="P1220" s="8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114"/>
        <v>1.59</v>
      </c>
      <c r="P1221" s="8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114"/>
        <v>1.04</v>
      </c>
      <c r="P1222" s="8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114"/>
        <v>1.1100000000000001</v>
      </c>
      <c r="P1223" s="8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114"/>
        <v>2.8</v>
      </c>
      <c r="P1224" s="8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114"/>
        <v>1.1200000000000001</v>
      </c>
      <c r="P1225" s="8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114"/>
        <v>7.0000000000000007E-2</v>
      </c>
      <c r="P1226" s="8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114"/>
        <v>0.04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114"/>
        <v>0.04</v>
      </c>
      <c r="P1228" s="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114"/>
        <v>0.28999999999999998</v>
      </c>
      <c r="P1230" s="8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114"/>
        <v>0.01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114"/>
        <v>0.01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114"/>
        <v>0.12</v>
      </c>
      <c r="P1235" s="8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114"/>
        <v>0.03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114"/>
        <v>0.18</v>
      </c>
      <c r="P1240" s="8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114"/>
        <v>0.03</v>
      </c>
      <c r="P1242" s="8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114"/>
        <v>0.51</v>
      </c>
      <c r="P1243" s="8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114"/>
        <v>0.01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114"/>
        <v>0.14000000000000001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114"/>
        <v>1.04</v>
      </c>
      <c r="P1246" s="8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114"/>
        <v>1.2</v>
      </c>
      <c r="P1247" s="8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114"/>
        <v>1.17</v>
      </c>
      <c r="P1248" s="8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114"/>
        <v>1.22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114"/>
        <v>1.52</v>
      </c>
      <c r="P1250" s="8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114"/>
        <v>1.04</v>
      </c>
      <c r="P1251" s="8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114"/>
        <v>2</v>
      </c>
      <c r="P1252" s="8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114"/>
        <v>1.02</v>
      </c>
      <c r="P1253" s="8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114"/>
        <v>1.38</v>
      </c>
      <c r="P1254" s="8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114"/>
        <v>3038.33</v>
      </c>
      <c r="P1255" s="8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114"/>
        <v>1.99</v>
      </c>
      <c r="P1256" s="8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114"/>
        <v>2.02</v>
      </c>
      <c r="P1257" s="8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114"/>
        <v>1.18</v>
      </c>
      <c r="P1258" s="8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114"/>
        <v>2.95</v>
      </c>
      <c r="P1259" s="8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114"/>
        <v>2.13</v>
      </c>
      <c r="P1260" s="8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114"/>
        <v>1.04</v>
      </c>
      <c r="P1261" s="8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114"/>
        <v>1.1399999999999999</v>
      </c>
      <c r="P1262" s="8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114"/>
        <v>1.01</v>
      </c>
      <c r="P1263" s="8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114"/>
        <v>1.25</v>
      </c>
      <c r="P1264" s="8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114"/>
        <v>1.19</v>
      </c>
      <c r="P1265" s="8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114"/>
        <v>1.66</v>
      </c>
      <c r="P1266" s="8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114"/>
        <v>1.19</v>
      </c>
      <c r="P1267" s="8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114"/>
        <v>1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114"/>
        <v>1.02</v>
      </c>
      <c r="P1269" s="8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114"/>
        <v>1.17</v>
      </c>
      <c r="P1270" s="8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114"/>
        <v>1.0900000000000001</v>
      </c>
      <c r="P1271" s="8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114"/>
        <v>1.1499999999999999</v>
      </c>
      <c r="P1272" s="8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114"/>
        <v>1.02</v>
      </c>
      <c r="P1273" s="8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114"/>
        <v>1.06</v>
      </c>
      <c r="P1274" s="8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114"/>
        <v>1.04</v>
      </c>
      <c r="P1275" s="8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114"/>
        <v>1.55</v>
      </c>
      <c r="P1276" s="8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114"/>
        <v>1.62</v>
      </c>
      <c r="P1277" s="8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114"/>
        <v>1.04</v>
      </c>
      <c r="P1278" s="8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114"/>
        <v>1.06</v>
      </c>
      <c r="P1279" s="8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114"/>
        <v>1.55</v>
      </c>
      <c r="P1280" s="8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114"/>
        <v>1.1100000000000001</v>
      </c>
      <c r="P1281" s="8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114"/>
        <v>1.1100000000000001</v>
      </c>
      <c r="P1282" s="8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120">ROUND(E1283/D1283,2)</f>
        <v>1.1100000000000001</v>
      </c>
      <c r="P1283" s="8">
        <f t="shared" ref="P1283:P1346" si="121">ROUND(IF(L1283,E1283/L1283,0),2)</f>
        <v>104.73</v>
      </c>
      <c r="Q1283" t="str">
        <f t="shared" ref="Q1283:Q1346" si="122" xml:space="preserve"> LEFT(N1283, FIND("/",N1283)-1)</f>
        <v>music</v>
      </c>
      <c r="R1283" t="str">
        <f t="shared" ref="R1283:R1346" si="123" xml:space="preserve"> RIGHT(N1283,LEN(N1283)-FIND("/",N1283))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120"/>
        <v>1.24</v>
      </c>
      <c r="P1284" s="8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120"/>
        <v>2.11</v>
      </c>
      <c r="P1285" s="8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120"/>
        <v>1.01</v>
      </c>
      <c r="P1286" s="8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120"/>
        <v>1.02</v>
      </c>
      <c r="P1287" s="8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120"/>
        <v>1.08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120"/>
        <v>1</v>
      </c>
      <c r="P1290" s="8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120"/>
        <v>1.25</v>
      </c>
      <c r="P1291" s="8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120"/>
        <v>1.0900000000000001</v>
      </c>
      <c r="P1292" s="8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120"/>
        <v>1.46</v>
      </c>
      <c r="P1293" s="8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120"/>
        <v>1.1000000000000001</v>
      </c>
      <c r="P1294" s="8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120"/>
        <v>1.02</v>
      </c>
      <c r="P1295" s="8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120"/>
        <v>1.22</v>
      </c>
      <c r="P1296" s="8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120"/>
        <v>1.02</v>
      </c>
      <c r="P1297" s="8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120"/>
        <v>1.41</v>
      </c>
      <c r="P1298" s="8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120"/>
        <v>1.1000000000000001</v>
      </c>
      <c r="P1299" s="8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120"/>
        <v>1.05</v>
      </c>
      <c r="P1300" s="8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120"/>
        <v>1.24</v>
      </c>
      <c r="P1301" s="8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120"/>
        <v>1.03</v>
      </c>
      <c r="P1303" s="8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120"/>
        <v>1.3</v>
      </c>
      <c r="P1305" s="8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120"/>
        <v>0.4</v>
      </c>
      <c r="P1306" s="8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120"/>
        <v>0.26</v>
      </c>
      <c r="P1307" s="8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120"/>
        <v>0.65</v>
      </c>
      <c r="P1308" s="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120"/>
        <v>0.12</v>
      </c>
      <c r="P1309" s="8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120"/>
        <v>0.11</v>
      </c>
      <c r="P1310" s="8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120"/>
        <v>1.1200000000000001</v>
      </c>
      <c r="P1311" s="8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120"/>
        <v>0.16</v>
      </c>
      <c r="P1312" s="8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120"/>
        <v>0.32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120"/>
        <v>0.01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120"/>
        <v>0.31</v>
      </c>
      <c r="P1315" s="8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120"/>
        <v>0.01</v>
      </c>
      <c r="P1316" s="8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120"/>
        <v>0.4</v>
      </c>
      <c r="P1317" s="8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120"/>
        <v>0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120"/>
        <v>0.06</v>
      </c>
      <c r="P1319" s="8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120"/>
        <v>0.15</v>
      </c>
      <c r="P1320" s="8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120"/>
        <v>0.15</v>
      </c>
      <c r="P1321" s="8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120"/>
        <v>0.01</v>
      </c>
      <c r="P1322" s="8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120"/>
        <v>0.01</v>
      </c>
      <c r="P1323" s="8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120"/>
        <v>0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120"/>
        <v>0.09</v>
      </c>
      <c r="P1325" s="8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120"/>
        <v>0.1</v>
      </c>
      <c r="P1326" s="8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120"/>
        <v>0.02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120"/>
        <v>0.01</v>
      </c>
      <c r="P1328" s="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120"/>
        <v>0.04</v>
      </c>
      <c r="P1329" s="8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120"/>
        <v>0.02</v>
      </c>
      <c r="P1330" s="8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120"/>
        <v>0.01</v>
      </c>
      <c r="P1331" s="8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120"/>
        <v>0.22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120"/>
        <v>0.01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120"/>
        <v>0.11</v>
      </c>
      <c r="P1336" s="8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120"/>
        <v>0.2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120"/>
        <v>0.85</v>
      </c>
      <c r="P1338" s="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120"/>
        <v>0.49</v>
      </c>
      <c r="P1339" s="8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120"/>
        <v>0.03</v>
      </c>
      <c r="P1340" s="8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120"/>
        <v>7.0000000000000007E-2</v>
      </c>
      <c r="P1341" s="8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120"/>
        <v>0.7</v>
      </c>
      <c r="P1343" s="8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120"/>
        <v>0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120"/>
        <v>1.02</v>
      </c>
      <c r="P1345" s="8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120"/>
        <v>3.78</v>
      </c>
      <c r="P1346" s="8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126">ROUND(E1347/D1347,2)</f>
        <v>1.25</v>
      </c>
      <c r="P1347" s="8">
        <f t="shared" ref="P1347:P1410" si="127">ROUND(IF(L1347,E1347/L1347,0),2)</f>
        <v>53.57</v>
      </c>
      <c r="Q1347" t="str">
        <f t="shared" ref="Q1347:Q1410" si="128" xml:space="preserve"> LEFT(N1347, FIND("/",N1347)-1)</f>
        <v>publishing</v>
      </c>
      <c r="R1347" t="str">
        <f t="shared" ref="R1347:R1410" si="129" xml:space="preserve"> RIGHT(N1347,LEN(N1347)-FIND("/",N1347))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126"/>
        <v>1.47</v>
      </c>
      <c r="P1348" s="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126"/>
        <v>1.02</v>
      </c>
      <c r="P1349" s="8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126"/>
        <v>1.02</v>
      </c>
      <c r="P1350" s="8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126"/>
        <v>2.04</v>
      </c>
      <c r="P1351" s="8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126"/>
        <v>1.04</v>
      </c>
      <c r="P1352" s="8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126"/>
        <v>1.01</v>
      </c>
      <c r="P1353" s="8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126"/>
        <v>1.36</v>
      </c>
      <c r="P1354" s="8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126"/>
        <v>1.34</v>
      </c>
      <c r="P1355" s="8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126"/>
        <v>1.3</v>
      </c>
      <c r="P1356" s="8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126"/>
        <v>1.23</v>
      </c>
      <c r="P1357" s="8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126"/>
        <v>1.83</v>
      </c>
      <c r="P1358" s="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126"/>
        <v>1.25</v>
      </c>
      <c r="P1359" s="8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126"/>
        <v>1.1200000000000001</v>
      </c>
      <c r="P1360" s="8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126"/>
        <v>1.1599999999999999</v>
      </c>
      <c r="P1361" s="8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126"/>
        <v>1.73</v>
      </c>
      <c r="P1362" s="8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126"/>
        <v>1.26</v>
      </c>
      <c r="P1363" s="8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126"/>
        <v>1.0900000000000001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126"/>
        <v>1.19</v>
      </c>
      <c r="P1366" s="8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126"/>
        <v>1</v>
      </c>
      <c r="P1367" s="8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126"/>
        <v>1.26</v>
      </c>
      <c r="P1368" s="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126"/>
        <v>1.1399999999999999</v>
      </c>
      <c r="P1369" s="8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126"/>
        <v>1.1100000000000001</v>
      </c>
      <c r="P1370" s="8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126"/>
        <v>1.05</v>
      </c>
      <c r="P1371" s="8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126"/>
        <v>1.04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126"/>
        <v>1.07</v>
      </c>
      <c r="P1373" s="8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126"/>
        <v>1.05</v>
      </c>
      <c r="P1375" s="8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126"/>
        <v>1.89</v>
      </c>
      <c r="P1376" s="8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126"/>
        <v>1.71</v>
      </c>
      <c r="P1377" s="8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126"/>
        <v>2.52</v>
      </c>
      <c r="P1378" s="8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126"/>
        <v>1.1599999999999999</v>
      </c>
      <c r="P1379" s="8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126"/>
        <v>2.0299999999999998</v>
      </c>
      <c r="P1380" s="8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126"/>
        <v>1.1200000000000001</v>
      </c>
      <c r="P1381" s="8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126"/>
        <v>1.07</v>
      </c>
      <c r="P1383" s="8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126"/>
        <v>1.04</v>
      </c>
      <c r="P1384" s="8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126"/>
        <v>2.12</v>
      </c>
      <c r="P1385" s="8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126"/>
        <v>1.24</v>
      </c>
      <c r="P1386" s="8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126"/>
        <v>1.1000000000000001</v>
      </c>
      <c r="P1387" s="8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126"/>
        <v>2.19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126"/>
        <v>1.37</v>
      </c>
      <c r="P1389" s="8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126"/>
        <v>1.35</v>
      </c>
      <c r="P1390" s="8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126"/>
        <v>1.45</v>
      </c>
      <c r="P1391" s="8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126"/>
        <v>1.0900000000000001</v>
      </c>
      <c r="P1392" s="8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126"/>
        <v>1.1000000000000001</v>
      </c>
      <c r="P1393" s="8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126"/>
        <v>1.1399999999999999</v>
      </c>
      <c r="P1394" s="8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126"/>
        <v>1.02</v>
      </c>
      <c r="P1395" s="8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126"/>
        <v>1.22</v>
      </c>
      <c r="P1396" s="8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126"/>
        <v>1.1200000000000001</v>
      </c>
      <c r="P1397" s="8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126"/>
        <v>1.07</v>
      </c>
      <c r="P1398" s="8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126"/>
        <v>1.1399999999999999</v>
      </c>
      <c r="P1399" s="8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126"/>
        <v>1.1000000000000001</v>
      </c>
      <c r="P1400" s="8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126"/>
        <v>1.26</v>
      </c>
      <c r="P1401" s="8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126"/>
        <v>1.67</v>
      </c>
      <c r="P1402" s="8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126"/>
        <v>4.97</v>
      </c>
      <c r="P1403" s="8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126"/>
        <v>1.0900000000000001</v>
      </c>
      <c r="P1404" s="8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126"/>
        <v>1.03</v>
      </c>
      <c r="P1405" s="8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126"/>
        <v>0.02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126"/>
        <v>0</v>
      </c>
      <c r="P1407" s="8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126"/>
        <v>0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126"/>
        <v>0.01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126"/>
        <v>7.0000000000000007E-2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132">ROUND(E1411/D1411,2)</f>
        <v>0</v>
      </c>
      <c r="P1411" s="8">
        <f t="shared" ref="P1411:P1474" si="133">ROUND(IF(L1411,E1411/L1411,0),2)</f>
        <v>0</v>
      </c>
      <c r="Q1411" t="str">
        <f t="shared" ref="Q1411:Q1474" si="134" xml:space="preserve"> LEFT(N1411, FIND("/",N1411)-1)</f>
        <v>publishing</v>
      </c>
      <c r="R1411" t="str">
        <f t="shared" ref="R1411:R1474" si="135" xml:space="preserve"> RIGHT(N1411,LEN(N1411)-FIND("/",N1411))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132"/>
        <v>0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132"/>
        <v>0</v>
      </c>
      <c r="P1413" s="8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132"/>
        <v>0.05</v>
      </c>
      <c r="P1414" s="8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132"/>
        <v>0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132"/>
        <v>0.18</v>
      </c>
      <c r="P1417" s="8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132"/>
        <v>0.01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132"/>
        <v>0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132"/>
        <v>7.0000000000000007E-2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132"/>
        <v>0.03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132"/>
        <v>0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132"/>
        <v>0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132"/>
        <v>0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132"/>
        <v>0.2</v>
      </c>
      <c r="P1426" s="8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132"/>
        <v>0.08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132"/>
        <v>0.05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132"/>
        <v>0.08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132"/>
        <v>0.32</v>
      </c>
      <c r="P1433" s="8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132"/>
        <v>7.0000000000000007E-2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132"/>
        <v>0.1</v>
      </c>
      <c r="P1436" s="8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132"/>
        <v>0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132"/>
        <v>0.01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132"/>
        <v>0.27</v>
      </c>
      <c r="P1439" s="8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132"/>
        <v>7.0000000000000007E-2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132"/>
        <v>0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132"/>
        <v>0.01</v>
      </c>
      <c r="P1443" s="8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8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132"/>
        <v>0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132"/>
        <v>0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132"/>
        <v>0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132"/>
        <v>0.01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132"/>
        <v>0.11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132"/>
        <v>0.03</v>
      </c>
      <c r="P1458" s="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132"/>
        <v>1.01</v>
      </c>
      <c r="P1463" s="8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132"/>
        <v>1.0900000000000001</v>
      </c>
      <c r="P1464" s="8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132"/>
        <v>1.48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132"/>
        <v>1.63</v>
      </c>
      <c r="P1466" s="8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132"/>
        <v>4.5599999999999996</v>
      </c>
      <c r="P1467" s="8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132"/>
        <v>1.08</v>
      </c>
      <c r="P1468" s="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132"/>
        <v>1.1499999999999999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132"/>
        <v>1.02</v>
      </c>
      <c r="P1470" s="8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132"/>
        <v>1.08</v>
      </c>
      <c r="P1471" s="8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132"/>
        <v>1.25</v>
      </c>
      <c r="P1472" s="8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132"/>
        <v>1.04</v>
      </c>
      <c r="P1473" s="8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132"/>
        <v>1.39</v>
      </c>
      <c r="P1474" s="8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138">ROUND(E1475/D1475,2)</f>
        <v>1.21</v>
      </c>
      <c r="P1475" s="8">
        <f t="shared" ref="P1475:P1538" si="139">ROUND(IF(L1475,E1475/L1475,0),2)</f>
        <v>38.46</v>
      </c>
      <c r="Q1475" t="str">
        <f t="shared" ref="Q1475:Q1538" si="140" xml:space="preserve"> LEFT(N1475, FIND("/",N1475)-1)</f>
        <v>publishing</v>
      </c>
      <c r="R1475" t="str">
        <f t="shared" ref="R1475:R1538" si="141" xml:space="preserve"> RIGHT(N1475,LEN(N1475)-FIND("/",N1475))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138"/>
        <v>1.1200000000000001</v>
      </c>
      <c r="P1476" s="8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138"/>
        <v>1.89</v>
      </c>
      <c r="P1477" s="8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138"/>
        <v>6.62</v>
      </c>
      <c r="P1478" s="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138"/>
        <v>1.1100000000000001</v>
      </c>
      <c r="P1479" s="8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138"/>
        <v>11.82</v>
      </c>
      <c r="P1480" s="8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138"/>
        <v>1.37</v>
      </c>
      <c r="P1481" s="8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138"/>
        <v>1.17</v>
      </c>
      <c r="P1482" s="8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138"/>
        <v>0.02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138"/>
        <v>0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138"/>
        <v>0.01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138"/>
        <v>0.02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138"/>
        <v>0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138"/>
        <v>0.02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138"/>
        <v>0.31</v>
      </c>
      <c r="P1492" s="8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8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138"/>
        <v>0.08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138"/>
        <v>0.01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138"/>
        <v>0.09</v>
      </c>
      <c r="P1496" s="8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138"/>
        <v>0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138"/>
        <v>0.02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138"/>
        <v>0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138"/>
        <v>0.25</v>
      </c>
      <c r="P1502" s="8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138"/>
        <v>1.66</v>
      </c>
      <c r="P1503" s="8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138"/>
        <v>1.01</v>
      </c>
      <c r="P1504" s="8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138"/>
        <v>1.08</v>
      </c>
      <c r="P1505" s="8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138"/>
        <v>2.78</v>
      </c>
      <c r="P1506" s="8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138"/>
        <v>1.04</v>
      </c>
      <c r="P1507" s="8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138"/>
        <v>1.1100000000000001</v>
      </c>
      <c r="P1508" s="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138"/>
        <v>2.15</v>
      </c>
      <c r="P1509" s="8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138"/>
        <v>1.1100000000000001</v>
      </c>
      <c r="P1510" s="8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138"/>
        <v>1.24</v>
      </c>
      <c r="P1511" s="8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138"/>
        <v>1.01</v>
      </c>
      <c r="P1512" s="8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138"/>
        <v>1.1200000000000001</v>
      </c>
      <c r="P1513" s="8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138"/>
        <v>5.59</v>
      </c>
      <c r="P1514" s="8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138"/>
        <v>1.5</v>
      </c>
      <c r="P1515" s="8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138"/>
        <v>1.06</v>
      </c>
      <c r="P1516" s="8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138"/>
        <v>1.57</v>
      </c>
      <c r="P1517" s="8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138"/>
        <v>1.0900000000000001</v>
      </c>
      <c r="P1518" s="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138"/>
        <v>1.62</v>
      </c>
      <c r="P1519" s="8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138"/>
        <v>2.0499999999999998</v>
      </c>
      <c r="P1520" s="8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138"/>
        <v>1.03</v>
      </c>
      <c r="P1521" s="8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138"/>
        <v>1.03</v>
      </c>
      <c r="P1522" s="8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138"/>
        <v>1.07</v>
      </c>
      <c r="P1523" s="8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138"/>
        <v>1.39</v>
      </c>
      <c r="P1524" s="8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138"/>
        <v>1.25</v>
      </c>
      <c r="P1525" s="8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138"/>
        <v>2.0699999999999998</v>
      </c>
      <c r="P1526" s="8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138"/>
        <v>1.74</v>
      </c>
      <c r="P1527" s="8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138"/>
        <v>1.2</v>
      </c>
      <c r="P1528" s="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8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138"/>
        <v>1.1000000000000001</v>
      </c>
      <c r="P1529" s="8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138"/>
        <v>2.82</v>
      </c>
      <c r="P1530" s="8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138"/>
        <v>1.01</v>
      </c>
      <c r="P1531" s="8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138"/>
        <v>1.35</v>
      </c>
      <c r="P1532" s="8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138"/>
        <v>1.76</v>
      </c>
      <c r="P1533" s="8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138"/>
        <v>4.84</v>
      </c>
      <c r="P1534" s="8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138"/>
        <v>1.45</v>
      </c>
      <c r="P1535" s="8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138"/>
        <v>4.18</v>
      </c>
      <c r="P1536" s="8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138"/>
        <v>1.32</v>
      </c>
      <c r="P1537" s="8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138"/>
        <v>2.5</v>
      </c>
      <c r="P1538" s="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144">ROUND(E1539/D1539,2)</f>
        <v>1.8</v>
      </c>
      <c r="P1539" s="8">
        <f t="shared" ref="P1539:P1602" si="145">ROUND(IF(L1539,E1539/L1539,0),2)</f>
        <v>96.38</v>
      </c>
      <c r="Q1539" t="str">
        <f t="shared" ref="Q1539:Q1602" si="146" xml:space="preserve"> LEFT(N1539, FIND("/",N1539)-1)</f>
        <v>photography</v>
      </c>
      <c r="R1539" t="str">
        <f t="shared" ref="R1539:R1602" si="147" xml:space="preserve"> RIGHT(N1539,LEN(N1539)-FIND("/",N1539))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144"/>
        <v>1.03</v>
      </c>
      <c r="P1540" s="8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144"/>
        <v>1.36</v>
      </c>
      <c r="P1541" s="8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144"/>
        <v>1.18</v>
      </c>
      <c r="P1542" s="8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144"/>
        <v>0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144"/>
        <v>0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144"/>
        <v>0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144"/>
        <v>0.28999999999999998</v>
      </c>
      <c r="P1548" s="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144"/>
        <v>0.09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144"/>
        <v>0.34</v>
      </c>
      <c r="P1551" s="8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144"/>
        <v>0.13</v>
      </c>
      <c r="P1552" s="8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144"/>
        <v>0.49</v>
      </c>
      <c r="P1554" s="8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6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144"/>
        <v>0.45</v>
      </c>
      <c r="P1558" s="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144"/>
        <v>0.05</v>
      </c>
      <c r="P1560" s="8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144"/>
        <v>0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144"/>
        <v>0.04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144"/>
        <v>0.01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144"/>
        <v>0.01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144"/>
        <v>0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144"/>
        <v>0.03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144"/>
        <v>0.21</v>
      </c>
      <c r="P1568" s="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144"/>
        <v>0.04</v>
      </c>
      <c r="P1569" s="8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144"/>
        <v>0.14000000000000001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144"/>
        <v>0.41</v>
      </c>
      <c r="P1572" s="8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144"/>
        <v>0.01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144"/>
        <v>0.05</v>
      </c>
      <c r="P1574" s="8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144"/>
        <v>0.02</v>
      </c>
      <c r="P1575" s="8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144"/>
        <v>0.05</v>
      </c>
      <c r="P1576" s="8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144"/>
        <v>0.23</v>
      </c>
      <c r="P1577" s="8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144"/>
        <v>0.01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144"/>
        <v>0.11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144"/>
        <v>0.01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144"/>
        <v>0.01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144"/>
        <v>0.09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144"/>
        <v>0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144"/>
        <v>0.79</v>
      </c>
      <c r="P1587" s="8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144"/>
        <v>0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144"/>
        <v>0.02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144"/>
        <v>0.28999999999999998</v>
      </c>
      <c r="P1593" s="8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144"/>
        <v>0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144"/>
        <v>0.21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144"/>
        <v>0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144"/>
        <v>0.02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144"/>
        <v>0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144"/>
        <v>7.0000000000000007E-2</v>
      </c>
      <c r="P1602" s="8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150">ROUND(E1603/D1603,2)</f>
        <v>1.08</v>
      </c>
      <c r="P1603" s="8">
        <f t="shared" ref="P1603:P1666" si="151">ROUND(IF(L1603,E1603/L1603,0),2)</f>
        <v>48.33</v>
      </c>
      <c r="Q1603" t="str">
        <f t="shared" ref="Q1603:Q1666" si="152" xml:space="preserve"> LEFT(N1603, FIND("/",N1603)-1)</f>
        <v>music</v>
      </c>
      <c r="R1603" t="str">
        <f t="shared" ref="R1603:R1666" si="153" xml:space="preserve"> RIGHT(N1603,LEN(N1603)-FIND("/",N1603))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50"/>
        <v>1</v>
      </c>
      <c r="P1604" s="8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50"/>
        <v>1</v>
      </c>
      <c r="P1605" s="8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50"/>
        <v>1.22</v>
      </c>
      <c r="P1606" s="8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50"/>
        <v>1.01</v>
      </c>
      <c r="P1607" s="8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50"/>
        <v>1.01</v>
      </c>
      <c r="P1608" s="8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50"/>
        <v>1.45</v>
      </c>
      <c r="P1609" s="8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50"/>
        <v>1.01</v>
      </c>
      <c r="P1610" s="8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50"/>
        <v>1.18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50"/>
        <v>2.72</v>
      </c>
      <c r="P1612" s="8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50"/>
        <v>1.25</v>
      </c>
      <c r="P1613" s="8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50"/>
        <v>1.02</v>
      </c>
      <c r="P1615" s="8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50"/>
        <v>1.03</v>
      </c>
      <c r="P1616" s="8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50"/>
        <v>1.1399999999999999</v>
      </c>
      <c r="P1617" s="8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50"/>
        <v>1.04</v>
      </c>
      <c r="P1618" s="8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50"/>
        <v>1.46</v>
      </c>
      <c r="P1619" s="8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50"/>
        <v>1.05</v>
      </c>
      <c r="P1620" s="8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50"/>
        <v>1.33</v>
      </c>
      <c r="P1621" s="8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50"/>
        <v>1.1299999999999999</v>
      </c>
      <c r="P1622" s="8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50"/>
        <v>1.21</v>
      </c>
      <c r="P1623" s="8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50"/>
        <v>1.02</v>
      </c>
      <c r="P1624" s="8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50"/>
        <v>1.01</v>
      </c>
      <c r="P1625" s="8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50"/>
        <v>1.55</v>
      </c>
      <c r="P1627" s="8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50"/>
        <v>1.01</v>
      </c>
      <c r="P1628" s="8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50"/>
        <v>1.17</v>
      </c>
      <c r="P1629" s="8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50"/>
        <v>1.01</v>
      </c>
      <c r="P1630" s="8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50"/>
        <v>1.04</v>
      </c>
      <c r="P1631" s="8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50"/>
        <v>2.65</v>
      </c>
      <c r="P1632" s="8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50"/>
        <v>1.56</v>
      </c>
      <c r="P1633" s="8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50"/>
        <v>1.02</v>
      </c>
      <c r="P1634" s="8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50"/>
        <v>1</v>
      </c>
      <c r="P1635" s="8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50"/>
        <v>1.01</v>
      </c>
      <c r="P1636" s="8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50"/>
        <v>1.25</v>
      </c>
      <c r="P1637" s="8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50"/>
        <v>1.04</v>
      </c>
      <c r="P1638" s="8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50"/>
        <v>1.04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50"/>
        <v>1.05</v>
      </c>
      <c r="P1640" s="8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50"/>
        <v>1</v>
      </c>
      <c r="P1641" s="8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50"/>
        <v>1.7</v>
      </c>
      <c r="P1642" s="8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50"/>
        <v>1.01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50"/>
        <v>1</v>
      </c>
      <c r="P1644" s="8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50"/>
        <v>1.25</v>
      </c>
      <c r="P1645" s="8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50"/>
        <v>1.1000000000000001</v>
      </c>
      <c r="P1646" s="8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50"/>
        <v>1.1100000000000001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50"/>
        <v>1.1000000000000001</v>
      </c>
      <c r="P1648" s="8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50"/>
        <v>1.05</v>
      </c>
      <c r="P1649" s="8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50"/>
        <v>1.25</v>
      </c>
      <c r="P1650" s="8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50"/>
        <v>1.01</v>
      </c>
      <c r="P1651" s="8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50"/>
        <v>1.42</v>
      </c>
      <c r="P1652" s="8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50"/>
        <v>1.01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50"/>
        <v>1.01</v>
      </c>
      <c r="P1654" s="8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50"/>
        <v>1.74</v>
      </c>
      <c r="P1655" s="8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50"/>
        <v>1.2</v>
      </c>
      <c r="P1656" s="8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50"/>
        <v>1.43</v>
      </c>
      <c r="P1657" s="8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50"/>
        <v>1</v>
      </c>
      <c r="P1658" s="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50"/>
        <v>1.05</v>
      </c>
      <c r="P1659" s="8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50"/>
        <v>1.32</v>
      </c>
      <c r="P1660" s="8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50"/>
        <v>1.1299999999999999</v>
      </c>
      <c r="P1661" s="8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50"/>
        <v>12.54</v>
      </c>
      <c r="P1662" s="8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50"/>
        <v>1.03</v>
      </c>
      <c r="P1663" s="8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50"/>
        <v>1.03</v>
      </c>
      <c r="P1664" s="8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50"/>
        <v>1.22</v>
      </c>
      <c r="P1666" s="8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730" si="156">ROUND(E1667/D1667,2)</f>
        <v>1.19</v>
      </c>
      <c r="P1667" s="8">
        <f t="shared" ref="P1667:P1730" si="157">ROUND(IF(L1667,E1667/L1667,0),2)</f>
        <v>44.96</v>
      </c>
      <c r="Q1667" t="str">
        <f t="shared" ref="Q1667:Q1730" si="158" xml:space="preserve"> LEFT(N1667, FIND("/",N1667)-1)</f>
        <v>music</v>
      </c>
      <c r="R1667" t="str">
        <f t="shared" ref="R1667:R1730" si="159" xml:space="preserve"> RIGHT(N1667,LEN(N1667)-FIND("/",N1667))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56"/>
        <v>1.61</v>
      </c>
      <c r="P1668" s="8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56"/>
        <v>1.27</v>
      </c>
      <c r="P1669" s="8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56"/>
        <v>1.03</v>
      </c>
      <c r="P1670" s="8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56"/>
        <v>1.4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56"/>
        <v>1.03</v>
      </c>
      <c r="P1672" s="8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56"/>
        <v>1.01</v>
      </c>
      <c r="P1673" s="8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56"/>
        <v>1.1299999999999999</v>
      </c>
      <c r="P1674" s="8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56"/>
        <v>1.28</v>
      </c>
      <c r="P1675" s="8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56"/>
        <v>2.02</v>
      </c>
      <c r="P1676" s="8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56"/>
        <v>1.37</v>
      </c>
      <c r="P1677" s="8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56"/>
        <v>1.1499999999999999</v>
      </c>
      <c r="P1678" s="8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56"/>
        <v>1.1200000000000001</v>
      </c>
      <c r="P1679" s="8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56"/>
        <v>1.18</v>
      </c>
      <c r="P1680" s="8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56"/>
        <v>1.18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56"/>
        <v>1.01</v>
      </c>
      <c r="P1683" s="8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56"/>
        <v>0.22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56"/>
        <v>1.0900000000000001</v>
      </c>
      <c r="P1686" s="8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56"/>
        <v>1.03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56"/>
        <v>0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56"/>
        <v>0.31</v>
      </c>
      <c r="P1689" s="8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56"/>
        <v>0.44</v>
      </c>
      <c r="P1690" s="8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56"/>
        <v>1</v>
      </c>
      <c r="P1691" s="8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56"/>
        <v>0.25</v>
      </c>
      <c r="P1692" s="8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56"/>
        <v>0.33</v>
      </c>
      <c r="P1693" s="8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56"/>
        <v>0.48</v>
      </c>
      <c r="P1694" s="8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56"/>
        <v>0.09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56"/>
        <v>0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56"/>
        <v>0.12</v>
      </c>
      <c r="P1697" s="8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56"/>
        <v>0.2</v>
      </c>
      <c r="P1699" s="8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56"/>
        <v>0.04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56"/>
        <v>0.26</v>
      </c>
      <c r="P1702" s="8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56"/>
        <v>0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56"/>
        <v>0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56"/>
        <v>0.01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56"/>
        <v>0.65</v>
      </c>
      <c r="P1706" s="8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56"/>
        <v>0.1</v>
      </c>
      <c r="P1709" s="8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56"/>
        <v>0.05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56"/>
        <v>0.01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56"/>
        <v>0.11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56"/>
        <v>0.02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56"/>
        <v>0.08</v>
      </c>
      <c r="P1716" s="8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56"/>
        <v>0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56"/>
        <v>0.08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56"/>
        <v>0.43</v>
      </c>
      <c r="P1719" s="8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56"/>
        <v>0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56"/>
        <v>0.01</v>
      </c>
      <c r="P1721" s="8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56"/>
        <v>0.06</v>
      </c>
      <c r="P1722" s="8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56"/>
        <v>0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56"/>
        <v>7.0000000000000007E-2</v>
      </c>
      <c r="P1725" s="8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56"/>
        <v>0.01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56"/>
        <v>0.1</v>
      </c>
      <c r="P1727" s="8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56"/>
        <v>0.34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56"/>
        <v>0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56"/>
        <v>0.68</v>
      </c>
      <c r="P1730" s="8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ref="O1731:O1794" si="162">ROUND(E1731/D1731,2)</f>
        <v>0</v>
      </c>
      <c r="P1731" s="8">
        <f t="shared" ref="P1731:P1794" si="163">ROUND(IF(L1731,E1731/L1731,0),2)</f>
        <v>0</v>
      </c>
      <c r="Q1731" t="str">
        <f t="shared" ref="Q1731:Q1794" si="164" xml:space="preserve"> LEFT(N1731, FIND("/",N1731)-1)</f>
        <v>music</v>
      </c>
      <c r="R1731" t="str">
        <f t="shared" ref="R1731:R1794" si="165" xml:space="preserve"> RIGHT(N1731,LEN(N1731)-FIND("/",N1731))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62"/>
        <v>0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62"/>
        <v>0.01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62"/>
        <v>0.21</v>
      </c>
      <c r="P1739" s="8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62"/>
        <v>0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62"/>
        <v>0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62"/>
        <v>1.1100000000000001</v>
      </c>
      <c r="P1743" s="8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62"/>
        <v>1.0900000000000001</v>
      </c>
      <c r="P1744" s="8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62"/>
        <v>1</v>
      </c>
      <c r="P1745" s="8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62"/>
        <v>1.18</v>
      </c>
      <c r="P1746" s="8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62"/>
        <v>1.1399999999999999</v>
      </c>
      <c r="P1747" s="8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62"/>
        <v>1.48</v>
      </c>
      <c r="P1748" s="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62"/>
        <v>1.05</v>
      </c>
      <c r="P1749" s="8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62"/>
        <v>1.3</v>
      </c>
      <c r="P1750" s="8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62"/>
        <v>1.23</v>
      </c>
      <c r="P1751" s="8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62"/>
        <v>2.02</v>
      </c>
      <c r="P1752" s="8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62"/>
        <v>1.03</v>
      </c>
      <c r="P1753" s="8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62"/>
        <v>2.6</v>
      </c>
      <c r="P1754" s="8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62"/>
        <v>1.08</v>
      </c>
      <c r="P1755" s="8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62"/>
        <v>1.1100000000000001</v>
      </c>
      <c r="P1756" s="8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62"/>
        <v>1.03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62"/>
        <v>1.1599999999999999</v>
      </c>
      <c r="P1759" s="8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62"/>
        <v>1.1499999999999999</v>
      </c>
      <c r="P1760" s="8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62"/>
        <v>1.07</v>
      </c>
      <c r="P1761" s="8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62"/>
        <v>1.65</v>
      </c>
      <c r="P1762" s="8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62"/>
        <v>1.55</v>
      </c>
      <c r="P1763" s="8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62"/>
        <v>1.02</v>
      </c>
      <c r="P1765" s="8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62"/>
        <v>0.2</v>
      </c>
      <c r="P1766" s="8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62"/>
        <v>0.59</v>
      </c>
      <c r="P1767" s="8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62"/>
        <v>0.46</v>
      </c>
      <c r="P1769" s="8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62"/>
        <v>0.04</v>
      </c>
      <c r="P1770" s="8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62"/>
        <v>0.03</v>
      </c>
      <c r="P1771" s="8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62"/>
        <v>0.56999999999999995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62"/>
        <v>0.21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62"/>
        <v>0.16</v>
      </c>
      <c r="P1774" s="8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62"/>
        <v>0.06</v>
      </c>
      <c r="P1775" s="8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62"/>
        <v>0.46</v>
      </c>
      <c r="P1776" s="8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62"/>
        <v>0.65</v>
      </c>
      <c r="P1777" s="8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62"/>
        <v>7.0000000000000007E-2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62"/>
        <v>0.14000000000000001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62"/>
        <v>0.02</v>
      </c>
      <c r="P1780" s="8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62"/>
        <v>0.36</v>
      </c>
      <c r="P1781" s="8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62"/>
        <v>0.4</v>
      </c>
      <c r="P1782" s="8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62"/>
        <v>0.26</v>
      </c>
      <c r="P1783" s="8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62"/>
        <v>0.15</v>
      </c>
      <c r="P1784" s="8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62"/>
        <v>0.24</v>
      </c>
      <c r="P1785" s="8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62"/>
        <v>0.4</v>
      </c>
      <c r="P1786" s="8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62"/>
        <v>0.2</v>
      </c>
      <c r="P1787" s="8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62"/>
        <v>0.48</v>
      </c>
      <c r="P1788" s="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62"/>
        <v>0.15</v>
      </c>
      <c r="P1789" s="8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62"/>
        <v>0.01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62"/>
        <v>0.01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62"/>
        <v>0.05</v>
      </c>
      <c r="P1792" s="8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62"/>
        <v>0.04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62"/>
        <v>0.61</v>
      </c>
      <c r="P1794" s="8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ref="O1795:O1858" si="168">ROUND(E1795/D1795,2)</f>
        <v>0.01</v>
      </c>
      <c r="P1795" s="8">
        <f t="shared" ref="P1795:P1858" si="169">ROUND(IF(L1795,E1795/L1795,0),2)</f>
        <v>20</v>
      </c>
      <c r="Q1795" t="str">
        <f t="shared" ref="Q1795:Q1858" si="170" xml:space="preserve"> LEFT(N1795, FIND("/",N1795)-1)</f>
        <v>photography</v>
      </c>
      <c r="R1795" t="str">
        <f t="shared" ref="R1795:R1858" si="171" xml:space="preserve"> RIGHT(N1795,LEN(N1795)-FIND("/",N1795))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68"/>
        <v>0.11</v>
      </c>
      <c r="P1796" s="8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68"/>
        <v>0.39</v>
      </c>
      <c r="P1797" s="8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68"/>
        <v>0.22</v>
      </c>
      <c r="P1798" s="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68"/>
        <v>0.68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68"/>
        <v>0.14000000000000001</v>
      </c>
      <c r="P1800" s="8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68"/>
        <v>0.02</v>
      </c>
      <c r="P1801" s="8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68"/>
        <v>0.2</v>
      </c>
      <c r="P1802" s="8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68"/>
        <v>0.14000000000000001</v>
      </c>
      <c r="P1803" s="8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68"/>
        <v>0.48</v>
      </c>
      <c r="P1804" s="8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68"/>
        <v>0.31</v>
      </c>
      <c r="P1805" s="8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68"/>
        <v>0.35</v>
      </c>
      <c r="P1806" s="8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68"/>
        <v>0.36</v>
      </c>
      <c r="P1807" s="8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68"/>
        <v>0.03</v>
      </c>
      <c r="P1808" s="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68"/>
        <v>0.11</v>
      </c>
      <c r="P1809" s="8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68"/>
        <v>0.41</v>
      </c>
      <c r="P1810" s="8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68"/>
        <v>0.11</v>
      </c>
      <c r="P1811" s="8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68"/>
        <v>0.03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68"/>
        <v>0</v>
      </c>
      <c r="P1813" s="8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68"/>
        <v>0.13</v>
      </c>
      <c r="P1814" s="8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68"/>
        <v>0.49</v>
      </c>
      <c r="P1816" s="8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68"/>
        <v>0.02</v>
      </c>
      <c r="P1818" s="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68"/>
        <v>0.52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68"/>
        <v>0.02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68"/>
        <v>7.0000000000000007E-2</v>
      </c>
      <c r="P1822" s="8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68"/>
        <v>1.35</v>
      </c>
      <c r="P1823" s="8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68"/>
        <v>1</v>
      </c>
      <c r="P1824" s="8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68"/>
        <v>1.1599999999999999</v>
      </c>
      <c r="P1825" s="8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68"/>
        <v>1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68"/>
        <v>1.05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68"/>
        <v>1.01</v>
      </c>
      <c r="P1828" s="8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68"/>
        <v>1.01</v>
      </c>
      <c r="P1829" s="8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68"/>
        <v>1</v>
      </c>
      <c r="P1830" s="8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68"/>
        <v>1.67</v>
      </c>
      <c r="P1831" s="8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68"/>
        <v>1.02</v>
      </c>
      <c r="P1832" s="8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68"/>
        <v>1.03</v>
      </c>
      <c r="P1833" s="8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68"/>
        <v>1.43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68"/>
        <v>2.63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68"/>
        <v>1.18</v>
      </c>
      <c r="P1836" s="8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68"/>
        <v>1.04</v>
      </c>
      <c r="P1837" s="8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68"/>
        <v>2</v>
      </c>
      <c r="P1838" s="8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68"/>
        <v>3.07</v>
      </c>
      <c r="P1839" s="8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68"/>
        <v>1</v>
      </c>
      <c r="P1840" s="8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68"/>
        <v>2.0499999999999998</v>
      </c>
      <c r="P1841" s="8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68"/>
        <v>1.0900000000000001</v>
      </c>
      <c r="P1842" s="8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68"/>
        <v>1.02</v>
      </c>
      <c r="P1843" s="8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68"/>
        <v>1.25</v>
      </c>
      <c r="P1844" s="8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68"/>
        <v>1.24</v>
      </c>
      <c r="P1845" s="8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68"/>
        <v>1.01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68"/>
        <v>1</v>
      </c>
      <c r="P1847" s="8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68"/>
        <v>1.38</v>
      </c>
      <c r="P1848" s="8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68"/>
        <v>1.21</v>
      </c>
      <c r="P1849" s="8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68"/>
        <v>1.07</v>
      </c>
      <c r="P1850" s="8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68"/>
        <v>1</v>
      </c>
      <c r="P1851" s="8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68"/>
        <v>1.02</v>
      </c>
      <c r="P1852" s="8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68"/>
        <v>1</v>
      </c>
      <c r="P1853" s="8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68"/>
        <v>1.17</v>
      </c>
      <c r="P1854" s="8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68"/>
        <v>1.02</v>
      </c>
      <c r="P1855" s="8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68"/>
        <v>1.02</v>
      </c>
      <c r="P1856" s="8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68"/>
        <v>1.54</v>
      </c>
      <c r="P1857" s="8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68"/>
        <v>1.01</v>
      </c>
      <c r="P1858" s="8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ref="O1859:O1922" si="174">ROUND(E1859/D1859,2)</f>
        <v>1</v>
      </c>
      <c r="P1859" s="8">
        <f t="shared" ref="P1859:P1922" si="175">ROUND(IF(L1859,E1859/L1859,0),2)</f>
        <v>136.36000000000001</v>
      </c>
      <c r="Q1859" t="str">
        <f t="shared" ref="Q1859:Q1922" si="176" xml:space="preserve"> LEFT(N1859, FIND("/",N1859)-1)</f>
        <v>music</v>
      </c>
      <c r="R1859" t="str">
        <f t="shared" ref="R1859:R1922" si="177" xml:space="preserve"> RIGHT(N1859,LEN(N1859)-FIND("/",N1859))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74"/>
        <v>1.0900000000000001</v>
      </c>
      <c r="P1860" s="8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74"/>
        <v>1.32</v>
      </c>
      <c r="P1861" s="8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74"/>
        <v>1.33</v>
      </c>
      <c r="P1862" s="8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74"/>
        <v>0.08</v>
      </c>
      <c r="P1864" s="8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74"/>
        <v>0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74"/>
        <v>0.43</v>
      </c>
      <c r="P1866" s="8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74"/>
        <v>0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74"/>
        <v>0.01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74"/>
        <v>0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74"/>
        <v>0.05</v>
      </c>
      <c r="P1870" s="8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74"/>
        <v>0.1</v>
      </c>
      <c r="P1872" s="8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74"/>
        <v>0.72</v>
      </c>
      <c r="P1873" s="8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74"/>
        <v>0.01</v>
      </c>
      <c r="P1874" s="8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74"/>
        <v>0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74"/>
        <v>0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74"/>
        <v>0.01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74"/>
        <v>0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74"/>
        <v>0.2</v>
      </c>
      <c r="P1882" s="8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74"/>
        <v>1.73</v>
      </c>
      <c r="P1883" s="8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74"/>
        <v>1.01</v>
      </c>
      <c r="P1884" s="8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74"/>
        <v>1.05</v>
      </c>
      <c r="P1885" s="8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74"/>
        <v>1.35</v>
      </c>
      <c r="P1886" s="8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74"/>
        <v>1.1599999999999999</v>
      </c>
      <c r="P1887" s="8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74"/>
        <v>1.02</v>
      </c>
      <c r="P1888" s="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74"/>
        <v>1.1100000000000001</v>
      </c>
      <c r="P1889" s="8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74"/>
        <v>1.66</v>
      </c>
      <c r="P1890" s="8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74"/>
        <v>1.07</v>
      </c>
      <c r="P1891" s="8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74"/>
        <v>1.45</v>
      </c>
      <c r="P1892" s="8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74"/>
        <v>1.06</v>
      </c>
      <c r="P1893" s="8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74"/>
        <v>1.37</v>
      </c>
      <c r="P1894" s="8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74"/>
        <v>1.04</v>
      </c>
      <c r="P1895" s="8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74"/>
        <v>1.1499999999999999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74"/>
        <v>1.02</v>
      </c>
      <c r="P1897" s="8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74"/>
        <v>1.24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74"/>
        <v>1.02</v>
      </c>
      <c r="P1899" s="8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74"/>
        <v>1.45</v>
      </c>
      <c r="P1900" s="8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74"/>
        <v>1.33</v>
      </c>
      <c r="P1901" s="8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74"/>
        <v>1.0900000000000001</v>
      </c>
      <c r="P1902" s="8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74"/>
        <v>0.03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74"/>
        <v>0.01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74"/>
        <v>0.47</v>
      </c>
      <c r="P1905" s="8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74"/>
        <v>0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74"/>
        <v>0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74"/>
        <v>0.43</v>
      </c>
      <c r="P1908" s="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74"/>
        <v>0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74"/>
        <v>0.02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74"/>
        <v>0.14000000000000001</v>
      </c>
      <c r="P1911" s="8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74"/>
        <v>0.39</v>
      </c>
      <c r="P1912" s="8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74"/>
        <v>0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74"/>
        <v>0.59</v>
      </c>
      <c r="P1914" s="8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74"/>
        <v>0.01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74"/>
        <v>0.09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74"/>
        <v>0.02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74"/>
        <v>0.01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74"/>
        <v>0.53</v>
      </c>
      <c r="P1919" s="8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74"/>
        <v>0.01</v>
      </c>
      <c r="P1920" s="8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74"/>
        <v>0.47</v>
      </c>
      <c r="P1921" s="8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174"/>
        <v>0.43</v>
      </c>
      <c r="P1922" s="8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ref="O1923:O1986" si="180">ROUND(E1923/D1923,2)</f>
        <v>1.37</v>
      </c>
      <c r="P1923" s="8">
        <f t="shared" ref="P1923:P1986" si="181">ROUND(IF(L1923,E1923/L1923,0),2)</f>
        <v>54</v>
      </c>
      <c r="Q1923" t="str">
        <f t="shared" ref="Q1923:Q1986" si="182" xml:space="preserve"> LEFT(N1923, FIND("/",N1923)-1)</f>
        <v>music</v>
      </c>
      <c r="R1923" t="str">
        <f t="shared" ref="R1923:R1986" si="183" xml:space="preserve"> RIGHT(N1923,LEN(N1923)-FIND("/",N1923))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80"/>
        <v>1.1599999999999999</v>
      </c>
      <c r="P1924" s="8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80"/>
        <v>2.41</v>
      </c>
      <c r="P1925" s="8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80"/>
        <v>1.1399999999999999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80"/>
        <v>1.1000000000000001</v>
      </c>
      <c r="P1927" s="8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80"/>
        <v>1.95</v>
      </c>
      <c r="P1928" s="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80"/>
        <v>1.03</v>
      </c>
      <c r="P1929" s="8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80"/>
        <v>1.03</v>
      </c>
      <c r="P1930" s="8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80"/>
        <v>1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80"/>
        <v>1.27</v>
      </c>
      <c r="P1932" s="8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80"/>
        <v>1.21</v>
      </c>
      <c r="P1933" s="8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80"/>
        <v>1.07</v>
      </c>
      <c r="P1934" s="8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80"/>
        <v>1.72</v>
      </c>
      <c r="P1935" s="8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80"/>
        <v>1.24</v>
      </c>
      <c r="P1936" s="8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80"/>
        <v>1.08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80"/>
        <v>1.17</v>
      </c>
      <c r="P1938" s="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80"/>
        <v>1.87</v>
      </c>
      <c r="P1939" s="8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80"/>
        <v>1.1599999999999999</v>
      </c>
      <c r="P1940" s="8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80"/>
        <v>1.1100000000000001</v>
      </c>
      <c r="P1941" s="8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80"/>
        <v>1.71</v>
      </c>
      <c r="P1942" s="8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80"/>
        <v>1.26</v>
      </c>
      <c r="P1943" s="8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80"/>
        <v>1.38</v>
      </c>
      <c r="P1944" s="8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80"/>
        <v>17.05</v>
      </c>
      <c r="P1945" s="8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80"/>
        <v>7.88</v>
      </c>
      <c r="P1946" s="8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80"/>
        <v>3.48</v>
      </c>
      <c r="P1947" s="8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80"/>
        <v>1.5</v>
      </c>
      <c r="P1948" s="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80"/>
        <v>1.01</v>
      </c>
      <c r="P1949" s="8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80"/>
        <v>8</v>
      </c>
      <c r="P1950" s="8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80"/>
        <v>1.06</v>
      </c>
      <c r="P1951" s="8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80"/>
        <v>2.0099999999999998</v>
      </c>
      <c r="P1952" s="8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80"/>
        <v>2.12</v>
      </c>
      <c r="P1953" s="8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80"/>
        <v>1.98</v>
      </c>
      <c r="P1954" s="8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80"/>
        <v>2.2599999999999998</v>
      </c>
      <c r="P1955" s="8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80"/>
        <v>6.99</v>
      </c>
      <c r="P1956" s="8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80"/>
        <v>3.99</v>
      </c>
      <c r="P1957" s="8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80"/>
        <v>2.94</v>
      </c>
      <c r="P1958" s="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80"/>
        <v>1.68</v>
      </c>
      <c r="P1959" s="8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80"/>
        <v>14.36</v>
      </c>
      <c r="P1960" s="8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80"/>
        <v>1.57</v>
      </c>
      <c r="P1961" s="8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80"/>
        <v>1.18</v>
      </c>
      <c r="P1962" s="8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80"/>
        <v>11.05</v>
      </c>
      <c r="P1963" s="8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80"/>
        <v>1.93</v>
      </c>
      <c r="P1964" s="8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80"/>
        <v>1.27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80"/>
        <v>2.6</v>
      </c>
      <c r="P1966" s="8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80"/>
        <v>2.62</v>
      </c>
      <c r="P1967" s="8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80"/>
        <v>2.0699999999999998</v>
      </c>
      <c r="P1968" s="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80"/>
        <v>3.7</v>
      </c>
      <c r="P1969" s="8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80"/>
        <v>2.85</v>
      </c>
      <c r="P1970" s="8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80"/>
        <v>5.79</v>
      </c>
      <c r="P1971" s="8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80"/>
        <v>11.32</v>
      </c>
      <c r="P1972" s="8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80"/>
        <v>2.63</v>
      </c>
      <c r="P1973" s="8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80"/>
        <v>6.74</v>
      </c>
      <c r="P1974" s="8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80"/>
        <v>2.57</v>
      </c>
      <c r="P1975" s="8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80"/>
        <v>3.75</v>
      </c>
      <c r="P1976" s="8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80"/>
        <v>2.09</v>
      </c>
      <c r="P1977" s="8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80"/>
        <v>3.47</v>
      </c>
      <c r="P1978" s="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80"/>
        <v>4.0199999999999996</v>
      </c>
      <c r="P1979" s="8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80"/>
        <v>10.27</v>
      </c>
      <c r="P1980" s="8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80"/>
        <v>1.1499999999999999</v>
      </c>
      <c r="P1981" s="8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80"/>
        <v>3.55</v>
      </c>
      <c r="P1982" s="8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80"/>
        <v>0.05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80"/>
        <v>0.04</v>
      </c>
      <c r="P1985" s="8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180"/>
        <v>0.21</v>
      </c>
      <c r="P1986" s="8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ref="O1987:O2050" si="186">ROUND(E1987/D1987,2)</f>
        <v>0.03</v>
      </c>
      <c r="P1987" s="8">
        <f t="shared" ref="P1987:P2050" si="187">ROUND(IF(L1987,E1987/L1987,0),2)</f>
        <v>12.75</v>
      </c>
      <c r="Q1987" t="str">
        <f t="shared" ref="Q1987:Q2050" si="188" xml:space="preserve"> LEFT(N1987, FIND("/",N1987)-1)</f>
        <v>photography</v>
      </c>
      <c r="R1987" t="str">
        <f t="shared" ref="R1987:R2050" si="189" xml:space="preserve"> RIGHT(N1987,LEN(N1987)-FIND("/",N1987))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86"/>
        <v>0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86"/>
        <v>0.42</v>
      </c>
      <c r="P1989" s="8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86"/>
        <v>0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86"/>
        <v>0.17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86"/>
        <v>7.0000000000000007E-2</v>
      </c>
      <c r="P1993" s="8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86"/>
        <v>0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86"/>
        <v>0.08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86"/>
        <v>0.26</v>
      </c>
      <c r="P2000" s="8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86"/>
        <v>0.01</v>
      </c>
      <c r="P2001" s="8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86"/>
        <v>0.13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86"/>
        <v>3.82</v>
      </c>
      <c r="P2003" s="8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86"/>
        <v>2.17</v>
      </c>
      <c r="P2004" s="8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86"/>
        <v>3.12</v>
      </c>
      <c r="P2005" s="8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86"/>
        <v>2.34</v>
      </c>
      <c r="P2006" s="8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86"/>
        <v>1.24</v>
      </c>
      <c r="P2007" s="8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86"/>
        <v>2.48</v>
      </c>
      <c r="P2008" s="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86"/>
        <v>1.1599999999999999</v>
      </c>
      <c r="P2009" s="8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86"/>
        <v>1.17</v>
      </c>
      <c r="P2010" s="8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86"/>
        <v>3.05</v>
      </c>
      <c r="P2011" s="8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86"/>
        <v>3.2</v>
      </c>
      <c r="P2012" s="8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86"/>
        <v>8.1999999999999993</v>
      </c>
      <c r="P2013" s="8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86"/>
        <v>2.35</v>
      </c>
      <c r="P2014" s="8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86"/>
        <v>4.95</v>
      </c>
      <c r="P2015" s="8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86"/>
        <v>78.14</v>
      </c>
      <c r="P2016" s="8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86"/>
        <v>1.1299999999999999</v>
      </c>
      <c r="P2017" s="8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86"/>
        <v>9.2200000000000006</v>
      </c>
      <c r="P2018" s="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86"/>
        <v>1.25</v>
      </c>
      <c r="P2019" s="8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86"/>
        <v>1.02</v>
      </c>
      <c r="P2020" s="8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86"/>
        <v>4.8499999999999996</v>
      </c>
      <c r="P2021" s="8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86"/>
        <v>1.92</v>
      </c>
      <c r="P2022" s="8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86"/>
        <v>2.81</v>
      </c>
      <c r="P2023" s="8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86"/>
        <v>1.25</v>
      </c>
      <c r="P2024" s="8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86"/>
        <v>1.61</v>
      </c>
      <c r="P2025" s="8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86"/>
        <v>5.85</v>
      </c>
      <c r="P2026" s="8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86"/>
        <v>2.0099999999999998</v>
      </c>
      <c r="P2027" s="8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86"/>
        <v>1.33</v>
      </c>
      <c r="P2028" s="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86"/>
        <v>1.2</v>
      </c>
      <c r="P2029" s="8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86"/>
        <v>1.26</v>
      </c>
      <c r="P2030" s="8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86"/>
        <v>3.61</v>
      </c>
      <c r="P2031" s="8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86"/>
        <v>2.2599999999999998</v>
      </c>
      <c r="P2032" s="8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86"/>
        <v>1.2</v>
      </c>
      <c r="P2033" s="8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86"/>
        <v>3.04</v>
      </c>
      <c r="P2034" s="8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86"/>
        <v>1.79</v>
      </c>
      <c r="P2035" s="8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86"/>
        <v>3.87</v>
      </c>
      <c r="P2036" s="8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86"/>
        <v>2.11</v>
      </c>
      <c r="P2037" s="8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86"/>
        <v>1.32</v>
      </c>
      <c r="P2038" s="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86"/>
        <v>3</v>
      </c>
      <c r="P2039" s="8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86"/>
        <v>4.21</v>
      </c>
      <c r="P2040" s="8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86"/>
        <v>1.36</v>
      </c>
      <c r="P2041" s="8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86"/>
        <v>2.48</v>
      </c>
      <c r="P2042" s="8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86"/>
        <v>1.82</v>
      </c>
      <c r="P2043" s="8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86"/>
        <v>1.24</v>
      </c>
      <c r="P2044" s="8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86"/>
        <v>5.0599999999999996</v>
      </c>
      <c r="P2045" s="8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86"/>
        <v>1.08</v>
      </c>
      <c r="P2046" s="8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86"/>
        <v>8.19</v>
      </c>
      <c r="P2047" s="8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86"/>
        <v>1.21</v>
      </c>
      <c r="P2048" s="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86"/>
        <v>1.03</v>
      </c>
      <c r="P2049" s="8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186"/>
        <v>1.48</v>
      </c>
      <c r="P2050" s="8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ref="O2051:O2114" si="192">ROUND(E2051/D2051,2)</f>
        <v>1.2</v>
      </c>
      <c r="P2051" s="8">
        <f t="shared" ref="P2051:P2114" si="193">ROUND(IF(L2051,E2051/L2051,0),2)</f>
        <v>80.989999999999995</v>
      </c>
      <c r="Q2051" t="str">
        <f t="shared" ref="Q2051:Q2114" si="194" xml:space="preserve"> LEFT(N2051, FIND("/",N2051)-1)</f>
        <v>technology</v>
      </c>
      <c r="R2051" t="str">
        <f t="shared" ref="R2051:R2114" si="195" xml:space="preserve"> RIGHT(N2051,LEN(N2051)-FIND("/",N2051))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92"/>
        <v>4.7300000000000004</v>
      </c>
      <c r="P2052" s="8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92"/>
        <v>1.3</v>
      </c>
      <c r="P2053" s="8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92"/>
        <v>3.53</v>
      </c>
      <c r="P2054" s="8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92"/>
        <v>1.01</v>
      </c>
      <c r="P2055" s="8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92"/>
        <v>1.1399999999999999</v>
      </c>
      <c r="P2056" s="8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92"/>
        <v>1.67</v>
      </c>
      <c r="P2057" s="8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92"/>
        <v>1.53</v>
      </c>
      <c r="P2058" s="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92"/>
        <v>2.02</v>
      </c>
      <c r="P2059" s="8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92"/>
        <v>1.68</v>
      </c>
      <c r="P2060" s="8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92"/>
        <v>1.43</v>
      </c>
      <c r="P2061" s="8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92"/>
        <v>1.96</v>
      </c>
      <c r="P2062" s="8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92"/>
        <v>1.08</v>
      </c>
      <c r="P2063" s="8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92"/>
        <v>1.1499999999999999</v>
      </c>
      <c r="P2064" s="8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92"/>
        <v>1.48</v>
      </c>
      <c r="P2065" s="8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92"/>
        <v>1.91</v>
      </c>
      <c r="P2066" s="8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92"/>
        <v>1.99</v>
      </c>
      <c r="P2067" s="8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92"/>
        <v>2.19</v>
      </c>
      <c r="P2068" s="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92"/>
        <v>1.27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92"/>
        <v>1.05</v>
      </c>
      <c r="P2070" s="8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92"/>
        <v>1.28</v>
      </c>
      <c r="P2071" s="8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92"/>
        <v>3.17</v>
      </c>
      <c r="P2072" s="8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92"/>
        <v>2.81</v>
      </c>
      <c r="P2073" s="8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92"/>
        <v>1.1100000000000001</v>
      </c>
      <c r="P2074" s="8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92"/>
        <v>1.53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92"/>
        <v>1.03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92"/>
        <v>16.78</v>
      </c>
      <c r="P2077" s="8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92"/>
        <v>5.43</v>
      </c>
      <c r="P2078" s="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92"/>
        <v>1.1599999999999999</v>
      </c>
      <c r="P2079" s="8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92"/>
        <v>1.31</v>
      </c>
      <c r="P2080" s="8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92"/>
        <v>2.88</v>
      </c>
      <c r="P2081" s="8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92"/>
        <v>5.08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92"/>
        <v>1.1499999999999999</v>
      </c>
      <c r="P2083" s="8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92"/>
        <v>1.1100000000000001</v>
      </c>
      <c r="P2084" s="8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92"/>
        <v>1.1299999999999999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92"/>
        <v>1.08</v>
      </c>
      <c r="P2086" s="8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92"/>
        <v>1.24</v>
      </c>
      <c r="P2087" s="8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92"/>
        <v>1.01</v>
      </c>
      <c r="P2088" s="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92"/>
        <v>1.04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92"/>
        <v>1.1599999999999999</v>
      </c>
      <c r="P2090" s="8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92"/>
        <v>1.2</v>
      </c>
      <c r="P2091" s="8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92"/>
        <v>1.1499999999999999</v>
      </c>
      <c r="P2092" s="8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92"/>
        <v>1.2</v>
      </c>
      <c r="P2093" s="8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92"/>
        <v>1.01</v>
      </c>
      <c r="P2094" s="8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92"/>
        <v>1.02</v>
      </c>
      <c r="P2095" s="8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92"/>
        <v>1.21</v>
      </c>
      <c r="P2096" s="8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92"/>
        <v>1</v>
      </c>
      <c r="P2097" s="8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92"/>
        <v>1.02</v>
      </c>
      <c r="P2098" s="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92"/>
        <v>1</v>
      </c>
      <c r="P2099" s="8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92"/>
        <v>1</v>
      </c>
      <c r="P2100" s="8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92"/>
        <v>1.32</v>
      </c>
      <c r="P2101" s="8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92"/>
        <v>1.37</v>
      </c>
      <c r="P2102" s="8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92"/>
        <v>1.1299999999999999</v>
      </c>
      <c r="P2103" s="8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92"/>
        <v>1.36</v>
      </c>
      <c r="P2104" s="8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92"/>
        <v>1.46</v>
      </c>
      <c r="P2105" s="8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92"/>
        <v>1.3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92"/>
        <v>2.54</v>
      </c>
      <c r="P2107" s="8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92"/>
        <v>1.07</v>
      </c>
      <c r="P2108" s="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92"/>
        <v>1.08</v>
      </c>
      <c r="P2109" s="8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92"/>
        <v>1.07</v>
      </c>
      <c r="P2110" s="8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92"/>
        <v>1.07</v>
      </c>
      <c r="P2111" s="8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92"/>
        <v>1</v>
      </c>
      <c r="P2112" s="8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92"/>
        <v>1.07</v>
      </c>
      <c r="P2113" s="8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192"/>
        <v>1</v>
      </c>
      <c r="P2114" s="8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ref="O2115:O2178" si="198">ROUND(E2115/D2115,2)</f>
        <v>1.05</v>
      </c>
      <c r="P2115" s="8">
        <f t="shared" ref="P2115:P2178" si="199">ROUND(IF(L2115,E2115/L2115,0),2)</f>
        <v>68.599999999999994</v>
      </c>
      <c r="Q2115" t="str">
        <f t="shared" ref="Q2115:Q2178" si="200" xml:space="preserve"> LEFT(N2115, FIND("/",N2115)-1)</f>
        <v>music</v>
      </c>
      <c r="R2115" t="str">
        <f t="shared" ref="R2115:R2178" si="201" xml:space="preserve"> RIGHT(N2115,LEN(N2115)-FIND("/",N2115))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98"/>
        <v>1.05</v>
      </c>
      <c r="P2116" s="8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98"/>
        <v>2.2599999999999998</v>
      </c>
      <c r="P2117" s="8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98"/>
        <v>1.01</v>
      </c>
      <c r="P2118" s="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98"/>
        <v>1.48</v>
      </c>
      <c r="P2119" s="8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98"/>
        <v>1.35</v>
      </c>
      <c r="P2120" s="8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98"/>
        <v>1.01</v>
      </c>
      <c r="P2121" s="8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98"/>
        <v>1.01</v>
      </c>
      <c r="P2122" s="8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98"/>
        <v>0.01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98"/>
        <v>0</v>
      </c>
      <c r="P2124" s="8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98"/>
        <v>0.1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98"/>
        <v>0.01</v>
      </c>
      <c r="P2127" s="8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98"/>
        <v>0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98"/>
        <v>0.28999999999999998</v>
      </c>
      <c r="P2129" s="8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98"/>
        <v>0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98"/>
        <v>0.12</v>
      </c>
      <c r="P2131" s="8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98"/>
        <v>0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98"/>
        <v>0.05</v>
      </c>
      <c r="P2133" s="8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98"/>
        <v>0.02</v>
      </c>
      <c r="P2134" s="8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98"/>
        <v>0.02</v>
      </c>
      <c r="P2135" s="8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98"/>
        <v>0.02</v>
      </c>
      <c r="P2136" s="8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98"/>
        <v>0.1</v>
      </c>
      <c r="P2137" s="8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98"/>
        <v>0</v>
      </c>
      <c r="P2138" s="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98"/>
        <v>0.28000000000000003</v>
      </c>
      <c r="P2139" s="8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98"/>
        <v>0.13</v>
      </c>
      <c r="P2140" s="8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98"/>
        <v>0.05</v>
      </c>
      <c r="P2141" s="8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98"/>
        <v>0</v>
      </c>
      <c r="P2142" s="8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198"/>
        <v>0.06</v>
      </c>
      <c r="P2144" s="8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198"/>
        <v>0.11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198"/>
        <v>0.02</v>
      </c>
      <c r="P2146" s="8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198"/>
        <v>0.3</v>
      </c>
      <c r="P2147" s="8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198"/>
        <v>0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198"/>
        <v>0.01</v>
      </c>
      <c r="P2149" s="8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198"/>
        <v>0.01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198"/>
        <v>0</v>
      </c>
      <c r="P2153" s="8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198"/>
        <v>0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198"/>
        <v>0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198"/>
        <v>0.01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198"/>
        <v>0.02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198"/>
        <v>0.03</v>
      </c>
      <c r="P2158" s="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198"/>
        <v>0.28000000000000003</v>
      </c>
      <c r="P2159" s="8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198"/>
        <v>7.0000000000000007E-2</v>
      </c>
      <c r="P2160" s="8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198"/>
        <v>0.01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198"/>
        <v>0.01</v>
      </c>
      <c r="P2162" s="8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198"/>
        <v>1.1599999999999999</v>
      </c>
      <c r="P2163" s="8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198"/>
        <v>1.1200000000000001</v>
      </c>
      <c r="P2164" s="8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198"/>
        <v>1.32</v>
      </c>
      <c r="P2165" s="8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198"/>
        <v>1.03</v>
      </c>
      <c r="P2166" s="8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198"/>
        <v>1.39</v>
      </c>
      <c r="P2167" s="8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198"/>
        <v>1.47</v>
      </c>
      <c r="P2168" s="8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198"/>
        <v>1.22</v>
      </c>
      <c r="P2170" s="8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198"/>
        <v>1</v>
      </c>
      <c r="P2171" s="8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198"/>
        <v>1.81</v>
      </c>
      <c r="P2172" s="8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198"/>
        <v>1.06</v>
      </c>
      <c r="P2173" s="8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198"/>
        <v>1</v>
      </c>
      <c r="P2174" s="8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198"/>
        <v>1.27</v>
      </c>
      <c r="P2175" s="8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198"/>
        <v>1.03</v>
      </c>
      <c r="P2176" s="8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198"/>
        <v>2.5</v>
      </c>
      <c r="P2177" s="8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198"/>
        <v>1.26</v>
      </c>
      <c r="P2178" s="8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ref="O2179:O2242" si="204">ROUND(E2179/D2179,2)</f>
        <v>1</v>
      </c>
      <c r="P2179" s="8">
        <f t="shared" ref="P2179:P2242" si="205">ROUND(IF(L2179,E2179/L2179,0),2)</f>
        <v>65.87</v>
      </c>
      <c r="Q2179" t="str">
        <f t="shared" ref="Q2179:Q2242" si="206" xml:space="preserve"> LEFT(N2179, FIND("/",N2179)-1)</f>
        <v>music</v>
      </c>
      <c r="R2179" t="str">
        <f t="shared" ref="R2179:R2242" si="207" xml:space="preserve"> RIGHT(N2179,LEN(N2179)-FIND("/",N2179))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204"/>
        <v>1.39</v>
      </c>
      <c r="P2180" s="8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204"/>
        <v>1.61</v>
      </c>
      <c r="P2181" s="8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204"/>
        <v>1.07</v>
      </c>
      <c r="P2182" s="8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204"/>
        <v>1.53</v>
      </c>
      <c r="P2183" s="8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8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204"/>
        <v>5.24</v>
      </c>
      <c r="P2184" s="8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204"/>
        <v>4.8899999999999997</v>
      </c>
      <c r="P2185" s="8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204"/>
        <v>2.85</v>
      </c>
      <c r="P2186" s="8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204"/>
        <v>18.57</v>
      </c>
      <c r="P2187" s="8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204"/>
        <v>1.1000000000000001</v>
      </c>
      <c r="P2188" s="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204"/>
        <v>10.15</v>
      </c>
      <c r="P2189" s="8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204"/>
        <v>4.12</v>
      </c>
      <c r="P2190" s="8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204"/>
        <v>5.03</v>
      </c>
      <c r="P2191" s="8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204"/>
        <v>1.85</v>
      </c>
      <c r="P2192" s="8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204"/>
        <v>1.2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204"/>
        <v>10.81</v>
      </c>
      <c r="P2194" s="8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204"/>
        <v>4.5199999999999996</v>
      </c>
      <c r="P2195" s="8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204"/>
        <v>5.37</v>
      </c>
      <c r="P2196" s="8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204"/>
        <v>1.2</v>
      </c>
      <c r="P2197" s="8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204"/>
        <v>1.1399999999999999</v>
      </c>
      <c r="P2198" s="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204"/>
        <v>9.51</v>
      </c>
      <c r="P2199" s="8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204"/>
        <v>1.33</v>
      </c>
      <c r="P2200" s="8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204"/>
        <v>1.47</v>
      </c>
      <c r="P2201" s="8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204"/>
        <v>5.42</v>
      </c>
      <c r="P2202" s="8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204"/>
        <v>3.83</v>
      </c>
      <c r="P2203" s="8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204"/>
        <v>7.04</v>
      </c>
      <c r="P2204" s="8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204"/>
        <v>1.1000000000000001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204"/>
        <v>1.33</v>
      </c>
      <c r="P2206" s="8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204"/>
        <v>1.52</v>
      </c>
      <c r="P2207" s="8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204"/>
        <v>1.03</v>
      </c>
      <c r="P2208" s="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204"/>
        <v>1</v>
      </c>
      <c r="P2209" s="8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204"/>
        <v>1.02</v>
      </c>
      <c r="P2210" s="8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204"/>
        <v>1.51</v>
      </c>
      <c r="P2211" s="8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204"/>
        <v>1.1100000000000001</v>
      </c>
      <c r="P2212" s="8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204"/>
        <v>1.96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204"/>
        <v>1.1399999999999999</v>
      </c>
      <c r="P2214" s="8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204"/>
        <v>2.93</v>
      </c>
      <c r="P2216" s="8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204"/>
        <v>1.56</v>
      </c>
      <c r="P2217" s="8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204"/>
        <v>1.06</v>
      </c>
      <c r="P2218" s="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204"/>
        <v>1.01</v>
      </c>
      <c r="P2219" s="8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204"/>
        <v>1.23</v>
      </c>
      <c r="P2220" s="8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204"/>
        <v>1.02</v>
      </c>
      <c r="P2221" s="8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204"/>
        <v>1.01</v>
      </c>
      <c r="P2222" s="8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204"/>
        <v>1.08</v>
      </c>
      <c r="P2223" s="8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204"/>
        <v>1.63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204"/>
        <v>1.06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204"/>
        <v>2.4300000000000002</v>
      </c>
      <c r="P2226" s="8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204"/>
        <v>9.4499999999999993</v>
      </c>
      <c r="P2227" s="8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204"/>
        <v>1.08</v>
      </c>
      <c r="P2228" s="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204"/>
        <v>1.57</v>
      </c>
      <c r="P2229" s="8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204"/>
        <v>11.74</v>
      </c>
      <c r="P2230" s="8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204"/>
        <v>1.71</v>
      </c>
      <c r="P2231" s="8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204"/>
        <v>1.26</v>
      </c>
      <c r="P2232" s="8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204"/>
        <v>12.12</v>
      </c>
      <c r="P2233" s="8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204"/>
        <v>4.96</v>
      </c>
      <c r="P2234" s="8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204"/>
        <v>3.32</v>
      </c>
      <c r="P2235" s="8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204"/>
        <v>11.65</v>
      </c>
      <c r="P2236" s="8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204"/>
        <v>1.53</v>
      </c>
      <c r="P2237" s="8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48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204"/>
        <v>5.37</v>
      </c>
      <c r="P2238" s="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204"/>
        <v>3.53</v>
      </c>
      <c r="P2239" s="8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204"/>
        <v>1.37</v>
      </c>
      <c r="P2240" s="8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204"/>
        <v>1.28</v>
      </c>
      <c r="P2241" s="8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204"/>
        <v>2.71</v>
      </c>
      <c r="P2242" s="8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ref="O2243:O2306" si="210">ROUND(E2243/D2243,2)</f>
        <v>8.06</v>
      </c>
      <c r="P2243" s="8">
        <f t="shared" ref="P2243:P2306" si="211">ROUND(IF(L2243,E2243/L2243,0),2)</f>
        <v>49.47</v>
      </c>
      <c r="Q2243" t="str">
        <f t="shared" ref="Q2243:Q2306" si="212" xml:space="preserve"> LEFT(N2243, FIND("/",N2243)-1)</f>
        <v>games</v>
      </c>
      <c r="R2243" t="str">
        <f t="shared" ref="R2243:R2306" si="213" xml:space="preserve"> RIGHT(N2243,LEN(N2243)-FIND("/",N2243))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210"/>
        <v>13.6</v>
      </c>
      <c r="P2244" s="8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210"/>
        <v>9302.5</v>
      </c>
      <c r="P2245" s="8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210"/>
        <v>3.77</v>
      </c>
      <c r="P2246" s="8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210"/>
        <v>26.47</v>
      </c>
      <c r="P2247" s="8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210"/>
        <v>1</v>
      </c>
      <c r="P2248" s="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210"/>
        <v>1.04</v>
      </c>
      <c r="P2249" s="8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210"/>
        <v>1.07</v>
      </c>
      <c r="P2250" s="8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210"/>
        <v>1.69</v>
      </c>
      <c r="P2251" s="8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210"/>
        <v>9.75</v>
      </c>
      <c r="P2252" s="8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210"/>
        <v>1.34</v>
      </c>
      <c r="P2253" s="8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210"/>
        <v>2.72</v>
      </c>
      <c r="P2254" s="8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210"/>
        <v>1.1299999999999999</v>
      </c>
      <c r="P2255" s="8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210"/>
        <v>4.5999999999999996</v>
      </c>
      <c r="P2256" s="8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210"/>
        <v>2.87</v>
      </c>
      <c r="P2257" s="8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210"/>
        <v>2.23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210"/>
        <v>6.36</v>
      </c>
      <c r="P2259" s="8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210"/>
        <v>1.47</v>
      </c>
      <c r="P2260" s="8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210"/>
        <v>18.670000000000002</v>
      </c>
      <c r="P2261" s="8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210"/>
        <v>3.27</v>
      </c>
      <c r="P2262" s="8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210"/>
        <v>7.8</v>
      </c>
      <c r="P2263" s="8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210"/>
        <v>1.54</v>
      </c>
      <c r="P2264" s="8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210"/>
        <v>1.1599999999999999</v>
      </c>
      <c r="P2265" s="8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210"/>
        <v>1.8</v>
      </c>
      <c r="P2266" s="8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210"/>
        <v>2.99</v>
      </c>
      <c r="P2267" s="8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210"/>
        <v>3.2</v>
      </c>
      <c r="P2268" s="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210"/>
        <v>3.81</v>
      </c>
      <c r="P2269" s="8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210"/>
        <v>1.03</v>
      </c>
      <c r="P2270" s="8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210"/>
        <v>18.02</v>
      </c>
      <c r="P2271" s="8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210"/>
        <v>7.2</v>
      </c>
      <c r="P2272" s="8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210"/>
        <v>2.83</v>
      </c>
      <c r="P2273" s="8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210"/>
        <v>13.57</v>
      </c>
      <c r="P2274" s="8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210"/>
        <v>2.2000000000000002</v>
      </c>
      <c r="P2275" s="8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6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210"/>
        <v>1.2</v>
      </c>
      <c r="P2276" s="8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210"/>
        <v>4.08</v>
      </c>
      <c r="P2277" s="8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210"/>
        <v>1.06</v>
      </c>
      <c r="P2278" s="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210"/>
        <v>1.41</v>
      </c>
      <c r="P2279" s="8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210"/>
        <v>2.71</v>
      </c>
      <c r="P2280" s="8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210"/>
        <v>1.54</v>
      </c>
      <c r="P2281" s="8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210"/>
        <v>4.04</v>
      </c>
      <c r="P2282" s="8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210"/>
        <v>1.85</v>
      </c>
      <c r="P2283" s="8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210"/>
        <v>1.85</v>
      </c>
      <c r="P2284" s="8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210"/>
        <v>1.01</v>
      </c>
      <c r="P2285" s="8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210"/>
        <v>1.06</v>
      </c>
      <c r="P2286" s="8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210"/>
        <v>1.21</v>
      </c>
      <c r="P2287" s="8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210"/>
        <v>1</v>
      </c>
      <c r="P2288" s="8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210"/>
        <v>1.2</v>
      </c>
      <c r="P2289" s="8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210"/>
        <v>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210"/>
        <v>1.07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210"/>
        <v>1.04</v>
      </c>
      <c r="P2292" s="8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210"/>
        <v>1.73</v>
      </c>
      <c r="P2293" s="8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210"/>
        <v>1.07</v>
      </c>
      <c r="P2294" s="8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210"/>
        <v>1.08</v>
      </c>
      <c r="P2295" s="8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210"/>
        <v>1.46</v>
      </c>
      <c r="P2296" s="8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210"/>
        <v>1.25</v>
      </c>
      <c r="P2297" s="8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210"/>
        <v>1.49</v>
      </c>
      <c r="P2298" s="8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210"/>
        <v>1.01</v>
      </c>
      <c r="P2299" s="8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210"/>
        <v>1.05</v>
      </c>
      <c r="P2300" s="8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210"/>
        <v>3.5</v>
      </c>
      <c r="P2301" s="8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210"/>
        <v>1.01</v>
      </c>
      <c r="P2302" s="8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210"/>
        <v>1.34</v>
      </c>
      <c r="P2303" s="8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210"/>
        <v>1.71</v>
      </c>
      <c r="P2304" s="8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210"/>
        <v>1.0900000000000001</v>
      </c>
      <c r="P2305" s="8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210"/>
        <v>1.01</v>
      </c>
      <c r="P2306" s="8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ref="O2307:O2370" si="216">ROUND(E2307/D2307,2)</f>
        <v>1.01</v>
      </c>
      <c r="P2307" s="8">
        <f t="shared" ref="P2307:P2370" si="217">ROUND(IF(L2307,E2307/L2307,0),2)</f>
        <v>109.11</v>
      </c>
      <c r="Q2307" t="str">
        <f t="shared" ref="Q2307:Q2370" si="218" xml:space="preserve"> LEFT(N2307, FIND("/",N2307)-1)</f>
        <v>music</v>
      </c>
      <c r="R2307" t="str">
        <f t="shared" ref="R2307:R2370" si="219" xml:space="preserve"> RIGHT(N2307,LEN(N2307)-FIND("/",N2307))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216"/>
        <v>1.07</v>
      </c>
      <c r="P2308" s="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216"/>
        <v>1.07</v>
      </c>
      <c r="P2309" s="8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216"/>
        <v>1.01</v>
      </c>
      <c r="P2310" s="8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216"/>
        <v>1.07</v>
      </c>
      <c r="P2311" s="8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216"/>
        <v>4.29</v>
      </c>
      <c r="P2312" s="8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216"/>
        <v>1.04</v>
      </c>
      <c r="P2313" s="8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216"/>
        <v>1.08</v>
      </c>
      <c r="P2314" s="8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216"/>
        <v>1.76</v>
      </c>
      <c r="P2315" s="8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216"/>
        <v>1.57</v>
      </c>
      <c r="P2316" s="8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216"/>
        <v>1.03</v>
      </c>
      <c r="P2317" s="8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6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216"/>
        <v>1.04</v>
      </c>
      <c r="P2318" s="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216"/>
        <v>1.04</v>
      </c>
      <c r="P2319" s="8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216"/>
        <v>1.21</v>
      </c>
      <c r="P2320" s="8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216"/>
        <v>1.08</v>
      </c>
      <c r="P2321" s="8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216"/>
        <v>1.0900000000000001</v>
      </c>
      <c r="P2322" s="8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216"/>
        <v>0.39</v>
      </c>
      <c r="P2323" s="8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216"/>
        <v>0.03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216"/>
        <v>0.21</v>
      </c>
      <c r="P2326" s="8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216"/>
        <v>0.08</v>
      </c>
      <c r="P2327" s="8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216"/>
        <v>0.01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216"/>
        <v>5.26</v>
      </c>
      <c r="P2329" s="8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216"/>
        <v>2.54</v>
      </c>
      <c r="P2330" s="8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216"/>
        <v>1.06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216"/>
        <v>1.02</v>
      </c>
      <c r="P2332" s="8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216"/>
        <v>1.44</v>
      </c>
      <c r="P2333" s="8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216"/>
        <v>1.06</v>
      </c>
      <c r="P2334" s="8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216"/>
        <v>2.12</v>
      </c>
      <c r="P2335" s="8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216"/>
        <v>1.02</v>
      </c>
      <c r="P2336" s="8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216"/>
        <v>1.02</v>
      </c>
      <c r="P2337" s="8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216"/>
        <v>5.21</v>
      </c>
      <c r="P2338" s="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216"/>
        <v>1.1100000000000001</v>
      </c>
      <c r="P2339" s="8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216"/>
        <v>1.01</v>
      </c>
      <c r="P2340" s="8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216"/>
        <v>2.94</v>
      </c>
      <c r="P2341" s="8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216"/>
        <v>1.06</v>
      </c>
      <c r="P2342" s="8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216"/>
        <v>0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216"/>
        <v>0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216"/>
        <v>0.02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216"/>
        <v>0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216"/>
        <v>0.01</v>
      </c>
      <c r="P2353" s="8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216"/>
        <v>0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216"/>
        <v>0.01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216"/>
        <v>0.15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216"/>
        <v>0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216"/>
        <v>0.28999999999999998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216"/>
        <v>0.11</v>
      </c>
      <c r="P2368" s="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216"/>
        <v>0.01</v>
      </c>
      <c r="P2369" s="8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216"/>
        <v>0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ref="O2371:O2434" si="222">ROUND(E2371/D2371,2)</f>
        <v>0</v>
      </c>
      <c r="P2371" s="8">
        <f t="shared" ref="P2371:P2434" si="223">ROUND(IF(L2371,E2371/L2371,0),2)</f>
        <v>0</v>
      </c>
      <c r="Q2371" t="str">
        <f t="shared" ref="Q2371:Q2434" si="224" xml:space="preserve"> LEFT(N2371, FIND("/",N2371)-1)</f>
        <v>technology</v>
      </c>
      <c r="R2371" t="str">
        <f t="shared" ref="R2371:R2434" si="225" xml:space="preserve"> RIGHT(N2371,LEN(N2371)-FIND("/",N2371))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222"/>
        <v>0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222"/>
        <v>0.03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222"/>
        <v>0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222"/>
        <v>0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222"/>
        <v>0.11</v>
      </c>
      <c r="P2378" s="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222"/>
        <v>0</v>
      </c>
      <c r="P2382" s="8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222"/>
        <v>0.02</v>
      </c>
      <c r="P2383" s="8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222"/>
        <v>0.03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222"/>
        <v>0.04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222"/>
        <v>0.01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222"/>
        <v>0.01</v>
      </c>
      <c r="P2387" s="8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222"/>
        <v>0.01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222"/>
        <v>0.01</v>
      </c>
      <c r="P2390" s="8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222"/>
        <v>0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222"/>
        <v>0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222"/>
        <v>0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222"/>
        <v>0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222"/>
        <v>0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222"/>
        <v>0.01</v>
      </c>
      <c r="P2403" s="8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222"/>
        <v>0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222"/>
        <v>0.17</v>
      </c>
      <c r="P2405" s="8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222"/>
        <v>0.23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222"/>
        <v>0.41</v>
      </c>
      <c r="P2408" s="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222"/>
        <v>0.25</v>
      </c>
      <c r="P2409" s="8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222"/>
        <v>0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222"/>
        <v>0.02</v>
      </c>
      <c r="P2411" s="8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222"/>
        <v>0.01</v>
      </c>
      <c r="P2413" s="8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222"/>
        <v>0.01</v>
      </c>
      <c r="P2415" s="8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222"/>
        <v>0.03</v>
      </c>
      <c r="P2416" s="8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222"/>
        <v>0.01</v>
      </c>
      <c r="P2417" s="8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222"/>
        <v>0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222"/>
        <v>0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222"/>
        <v>0.15</v>
      </c>
      <c r="P2422" s="8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222"/>
        <v>0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222"/>
        <v>0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222"/>
        <v>0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222"/>
        <v>0.01</v>
      </c>
      <c r="P2426" s="8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222"/>
        <v>0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222"/>
        <v>0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222"/>
        <v>0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222"/>
        <v>0.01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222"/>
        <v>0.01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222"/>
        <v>0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222"/>
        <v>0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ref="O2435:O2498" si="228">ROUND(E2435/D2435,2)</f>
        <v>0</v>
      </c>
      <c r="P2435" s="8">
        <f t="shared" ref="P2435:P2498" si="229">ROUND(IF(L2435,E2435/L2435,0),2)</f>
        <v>0</v>
      </c>
      <c r="Q2435" t="str">
        <f t="shared" ref="Q2435:Q2498" si="230" xml:space="preserve"> LEFT(N2435, FIND("/",N2435)-1)</f>
        <v>food</v>
      </c>
      <c r="R2435" t="str">
        <f t="shared" ref="R2435:R2498" si="231" xml:space="preserve"> RIGHT(N2435,LEN(N2435)-FIND("/",N2435))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228"/>
        <v>0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228"/>
        <v>0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228"/>
        <v>0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228"/>
        <v>0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228"/>
        <v>0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228"/>
        <v>1.08</v>
      </c>
      <c r="P2443" s="8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228"/>
        <v>1.26</v>
      </c>
      <c r="P2444" s="8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228"/>
        <v>2.0299999999999998</v>
      </c>
      <c r="P2445" s="8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228"/>
        <v>1.0900000000000001</v>
      </c>
      <c r="P2446" s="8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228"/>
        <v>1.73</v>
      </c>
      <c r="P2447" s="8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228"/>
        <v>1.68</v>
      </c>
      <c r="P2448" s="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228"/>
        <v>4.2699999999999996</v>
      </c>
      <c r="P2449" s="8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228"/>
        <v>1.08</v>
      </c>
      <c r="P2450" s="8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228"/>
        <v>1.02</v>
      </c>
      <c r="P2452" s="8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228"/>
        <v>1.1499999999999999</v>
      </c>
      <c r="P2453" s="8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228"/>
        <v>1.34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228"/>
        <v>1.55</v>
      </c>
      <c r="P2455" s="8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228"/>
        <v>1.01</v>
      </c>
      <c r="P2456" s="8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228"/>
        <v>1.82</v>
      </c>
      <c r="P2457" s="8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228"/>
        <v>1.81</v>
      </c>
      <c r="P2458" s="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228"/>
        <v>1.02</v>
      </c>
      <c r="P2459" s="8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228"/>
        <v>1.1000000000000001</v>
      </c>
      <c r="P2460" s="8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228"/>
        <v>1.02</v>
      </c>
      <c r="P2461" s="8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228"/>
        <v>1.01</v>
      </c>
      <c r="P2462" s="8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228"/>
        <v>1.04</v>
      </c>
      <c r="P2463" s="8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228"/>
        <v>1.1100000000000001</v>
      </c>
      <c r="P2464" s="8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228"/>
        <v>1.1599999999999999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228"/>
        <v>1.1100000000000001</v>
      </c>
      <c r="P2466" s="8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228"/>
        <v>1.8</v>
      </c>
      <c r="P2467" s="8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228"/>
        <v>1</v>
      </c>
      <c r="P2468" s="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228"/>
        <v>1.19</v>
      </c>
      <c r="P2469" s="8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228"/>
        <v>1.07</v>
      </c>
      <c r="P2470" s="8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228"/>
        <v>1.1399999999999999</v>
      </c>
      <c r="P2471" s="8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228"/>
        <v>1.03</v>
      </c>
      <c r="P2472" s="8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228"/>
        <v>1.28</v>
      </c>
      <c r="P2473" s="8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6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228"/>
        <v>1.36</v>
      </c>
      <c r="P2474" s="8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228"/>
        <v>1</v>
      </c>
      <c r="P2475" s="8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228"/>
        <v>1</v>
      </c>
      <c r="P2476" s="8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228"/>
        <v>1.05</v>
      </c>
      <c r="P2477" s="8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228"/>
        <v>1.05</v>
      </c>
      <c r="P2478" s="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228"/>
        <v>1.71</v>
      </c>
      <c r="P2479" s="8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228"/>
        <v>1.28</v>
      </c>
      <c r="P2480" s="8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228"/>
        <v>1.33</v>
      </c>
      <c r="P2481" s="8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228"/>
        <v>1.1299999999999999</v>
      </c>
      <c r="P2483" s="8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228"/>
        <v>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228"/>
        <v>1.1399999999999999</v>
      </c>
      <c r="P2485" s="8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228"/>
        <v>1.19</v>
      </c>
      <c r="P2486" s="8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228"/>
        <v>1.03</v>
      </c>
      <c r="P2487" s="8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228"/>
        <v>2.66</v>
      </c>
      <c r="P2488" s="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228"/>
        <v>1</v>
      </c>
      <c r="P2489" s="8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228"/>
        <v>1.07</v>
      </c>
      <c r="P2490" s="8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228"/>
        <v>1.34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228"/>
        <v>1.21</v>
      </c>
      <c r="P2492" s="8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228"/>
        <v>1.03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228"/>
        <v>1.25</v>
      </c>
      <c r="P2494" s="8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228"/>
        <v>1.29</v>
      </c>
      <c r="P2495" s="8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228"/>
        <v>1.01</v>
      </c>
      <c r="P2496" s="8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228"/>
        <v>1.28</v>
      </c>
      <c r="P2497" s="8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ref="O2499:O2562" si="234">ROUND(E2499/D2499,2)</f>
        <v>1.1299999999999999</v>
      </c>
      <c r="P2499" s="8">
        <f t="shared" ref="P2499:P2562" si="235">ROUND(IF(L2499,E2499/L2499,0),2)</f>
        <v>80.55</v>
      </c>
      <c r="Q2499" t="str">
        <f t="shared" ref="Q2499:Q2562" si="236" xml:space="preserve"> LEFT(N2499, FIND("/",N2499)-1)</f>
        <v>music</v>
      </c>
      <c r="R2499" t="str">
        <f t="shared" ref="R2499:R2562" si="237" xml:space="preserve"> RIGHT(N2499,LEN(N2499)-FIND("/",N2499))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234"/>
        <v>1.06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234"/>
        <v>2.0299999999999998</v>
      </c>
      <c r="P2501" s="8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234"/>
        <v>1.1299999999999999</v>
      </c>
      <c r="P2502" s="8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234"/>
        <v>0.03</v>
      </c>
      <c r="P2503" s="8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234"/>
        <v>0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234"/>
        <v>0.01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234"/>
        <v>0.01</v>
      </c>
      <c r="P2511" s="8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234"/>
        <v>0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234"/>
        <v>0.02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234"/>
        <v>0.19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234"/>
        <v>0.1</v>
      </c>
      <c r="P2519" s="8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234"/>
        <v>0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234"/>
        <v>1.0900000000000001</v>
      </c>
      <c r="P2523" s="8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234"/>
        <v>1</v>
      </c>
      <c r="P2524" s="8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234"/>
        <v>1.56</v>
      </c>
      <c r="P2525" s="8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234"/>
        <v>1.02</v>
      </c>
      <c r="P2526" s="8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234"/>
        <v>1</v>
      </c>
      <c r="P2527" s="8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234"/>
        <v>1.1299999999999999</v>
      </c>
      <c r="P2528" s="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234"/>
        <v>1.02</v>
      </c>
      <c r="P2529" s="8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234"/>
        <v>1.07</v>
      </c>
      <c r="P2530" s="8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234"/>
        <v>1.04</v>
      </c>
      <c r="P2531" s="8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234"/>
        <v>1</v>
      </c>
      <c r="P2532" s="8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234"/>
        <v>1</v>
      </c>
      <c r="P2533" s="8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234"/>
        <v>1.26</v>
      </c>
      <c r="P2534" s="8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234"/>
        <v>1.1100000000000001</v>
      </c>
      <c r="P2535" s="8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234"/>
        <v>1.04</v>
      </c>
      <c r="P2537" s="8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234"/>
        <v>1.1299999999999999</v>
      </c>
      <c r="P2540" s="8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234"/>
        <v>1</v>
      </c>
      <c r="P2541" s="8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234"/>
        <v>1.03</v>
      </c>
      <c r="P2542" s="8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234"/>
        <v>1.07</v>
      </c>
      <c r="P2543" s="8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234"/>
        <v>1.04</v>
      </c>
      <c r="P2544" s="8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234"/>
        <v>1.56</v>
      </c>
      <c r="P2545" s="8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234"/>
        <v>1.01</v>
      </c>
      <c r="P2546" s="8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234"/>
        <v>1.95</v>
      </c>
      <c r="P2547" s="8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234"/>
        <v>1.1200000000000001</v>
      </c>
      <c r="P2548" s="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234"/>
        <v>1.2</v>
      </c>
      <c r="P2549" s="8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234"/>
        <v>1.02</v>
      </c>
      <c r="P2550" s="8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234"/>
        <v>1.03</v>
      </c>
      <c r="P2551" s="8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234"/>
        <v>1.01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234"/>
        <v>1.03</v>
      </c>
      <c r="P2553" s="8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234"/>
        <v>1.07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234"/>
        <v>1.56</v>
      </c>
      <c r="P2555" s="8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234"/>
        <v>1.23</v>
      </c>
      <c r="P2556" s="8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234"/>
        <v>1.07</v>
      </c>
      <c r="P2557" s="8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234"/>
        <v>1.06</v>
      </c>
      <c r="P2558" s="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234"/>
        <v>1.18</v>
      </c>
      <c r="P2559" s="8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234"/>
        <v>1.0900000000000001</v>
      </c>
      <c r="P2560" s="8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234"/>
        <v>1.1100000000000001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234"/>
        <v>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ref="O2563:O2626" si="240">ROUND(E2563/D2563,2)</f>
        <v>0</v>
      </c>
      <c r="P2563" s="8">
        <f t="shared" ref="P2563:P2626" si="241">ROUND(IF(L2563,E2563/L2563,0),2)</f>
        <v>0</v>
      </c>
      <c r="Q2563" t="str">
        <f t="shared" ref="Q2563:Q2626" si="242" xml:space="preserve"> LEFT(N2563, FIND("/",N2563)-1)</f>
        <v>food</v>
      </c>
      <c r="R2563" t="str">
        <f t="shared" ref="R2563:R2626" si="243" xml:space="preserve"> RIGHT(N2563,LEN(N2563)-FIND("/",N2563))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240"/>
        <v>0.01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240"/>
        <v>0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240"/>
        <v>0.01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240"/>
        <v>0.02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240"/>
        <v>0.01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240"/>
        <v>0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240"/>
        <v>0</v>
      </c>
      <c r="P2581" s="8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240"/>
        <v>0.01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240"/>
        <v>0.11</v>
      </c>
      <c r="P2583" s="8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240"/>
        <v>0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240"/>
        <v>0.01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240"/>
        <v>0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240"/>
        <v>0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240"/>
        <v>0.02</v>
      </c>
      <c r="P2589" s="8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240"/>
        <v>0.04</v>
      </c>
      <c r="P2590" s="8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240"/>
        <v>0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240"/>
        <v>0.02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240"/>
        <v>0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240"/>
        <v>0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240"/>
        <v>0.12</v>
      </c>
      <c r="P2597" s="8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240"/>
        <v>0.24</v>
      </c>
      <c r="P2598" s="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240"/>
        <v>0.06</v>
      </c>
      <c r="P2599" s="8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240"/>
        <v>0.39</v>
      </c>
      <c r="P2600" s="8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240"/>
        <v>0.01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240"/>
        <v>7.0000000000000007E-2</v>
      </c>
      <c r="P2602" s="8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240"/>
        <v>6.61</v>
      </c>
      <c r="P2603" s="8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240"/>
        <v>3.26</v>
      </c>
      <c r="P2604" s="8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240"/>
        <v>1.01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240"/>
        <v>1.04</v>
      </c>
      <c r="P2606" s="8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240"/>
        <v>1.07</v>
      </c>
      <c r="P2607" s="8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240"/>
        <v>1.1000000000000001</v>
      </c>
      <c r="P2608" s="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240"/>
        <v>4.08</v>
      </c>
      <c r="P2609" s="8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240"/>
        <v>2.2400000000000002</v>
      </c>
      <c r="P2610" s="8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240"/>
        <v>3.04</v>
      </c>
      <c r="P2611" s="8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240"/>
        <v>1.41</v>
      </c>
      <c r="P2612" s="8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240"/>
        <v>27.91</v>
      </c>
      <c r="P2613" s="8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240"/>
        <v>1.72</v>
      </c>
      <c r="P2614" s="8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240"/>
        <v>1.01</v>
      </c>
      <c r="P2615" s="8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240"/>
        <v>1.7</v>
      </c>
      <c r="P2617" s="8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240"/>
        <v>1.1499999999999999</v>
      </c>
      <c r="P2618" s="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240"/>
        <v>8.7799999999999994</v>
      </c>
      <c r="P2619" s="8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240"/>
        <v>1.05</v>
      </c>
      <c r="P2620" s="8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240"/>
        <v>1.88</v>
      </c>
      <c r="P2621" s="8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240"/>
        <v>1.44</v>
      </c>
      <c r="P2622" s="8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240"/>
        <v>1.46</v>
      </c>
      <c r="P2623" s="8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240"/>
        <v>1.31</v>
      </c>
      <c r="P2624" s="8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240"/>
        <v>1.1399999999999999</v>
      </c>
      <c r="P2625" s="8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240"/>
        <v>13.79</v>
      </c>
      <c r="P2626" s="8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ref="O2627:O2690" si="246">ROUND(E2627/D2627,2)</f>
        <v>9.56</v>
      </c>
      <c r="P2627" s="8">
        <f t="shared" ref="P2627:P2690" si="247">ROUND(IF(L2627,E2627/L2627,0),2)</f>
        <v>27.58</v>
      </c>
      <c r="Q2627" t="str">
        <f t="shared" ref="Q2627:Q2690" si="248" xml:space="preserve"> LEFT(N2627, FIND("/",N2627)-1)</f>
        <v>technology</v>
      </c>
      <c r="R2627" t="str">
        <f t="shared" ref="R2627:R2690" si="249" xml:space="preserve"> RIGHT(N2627,LEN(N2627)-FIND("/",N2627))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246"/>
        <v>6.47</v>
      </c>
      <c r="P2629" s="8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246"/>
        <v>1.1000000000000001</v>
      </c>
      <c r="P2630" s="8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246"/>
        <v>1.28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246"/>
        <v>1.58</v>
      </c>
      <c r="P2632" s="8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246"/>
        <v>1.1499999999999999</v>
      </c>
      <c r="P2633" s="8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246"/>
        <v>1.37</v>
      </c>
      <c r="P2634" s="8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246"/>
        <v>3.55</v>
      </c>
      <c r="P2635" s="8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246"/>
        <v>1.06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246"/>
        <v>1</v>
      </c>
      <c r="P2637" s="8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246"/>
        <v>1.87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246"/>
        <v>1.66</v>
      </c>
      <c r="P2639" s="8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246"/>
        <v>1.02</v>
      </c>
      <c r="P2640" s="8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246"/>
        <v>1.64</v>
      </c>
      <c r="P2641" s="8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246"/>
        <v>1.06</v>
      </c>
      <c r="P2642" s="8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246"/>
        <v>0.34</v>
      </c>
      <c r="P2645" s="8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246"/>
        <v>0.02</v>
      </c>
      <c r="P2646" s="8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246"/>
        <v>0.11</v>
      </c>
      <c r="P2647" s="8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246"/>
        <v>0.08</v>
      </c>
      <c r="P2648" s="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246"/>
        <v>0.01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246"/>
        <v>0.01</v>
      </c>
      <c r="P2650" s="8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246"/>
        <v>0</v>
      </c>
      <c r="P2651" s="8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246"/>
        <v>0.01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246"/>
        <v>0.02</v>
      </c>
      <c r="P2653" s="8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246"/>
        <v>0.01</v>
      </c>
      <c r="P2654" s="8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246"/>
        <v>0.12</v>
      </c>
      <c r="P2655" s="8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246"/>
        <v>0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246"/>
        <v>0.21</v>
      </c>
      <c r="P2657" s="8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246"/>
        <v>0.11</v>
      </c>
      <c r="P2658" s="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246"/>
        <v>0.19</v>
      </c>
      <c r="P2659" s="8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246"/>
        <v>0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246"/>
        <v>0.03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246"/>
        <v>0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246"/>
        <v>1.03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246"/>
        <v>1.07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246"/>
        <v>1.05</v>
      </c>
      <c r="P2665" s="8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246"/>
        <v>1.03</v>
      </c>
      <c r="P2666" s="8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246"/>
        <v>1.23</v>
      </c>
      <c r="P2667" s="8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246"/>
        <v>1.59</v>
      </c>
      <c r="P2668" s="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246"/>
        <v>1.1100000000000001</v>
      </c>
      <c r="P2669" s="8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246"/>
        <v>1.71</v>
      </c>
      <c r="P2670" s="8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246"/>
        <v>1.25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246"/>
        <v>0.06</v>
      </c>
      <c r="P2672" s="8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246"/>
        <v>0.11</v>
      </c>
      <c r="P2673" s="8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246"/>
        <v>0.33</v>
      </c>
      <c r="P2674" s="8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246"/>
        <v>0.28000000000000003</v>
      </c>
      <c r="P2675" s="8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246"/>
        <v>0.63</v>
      </c>
      <c r="P2676" s="8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246"/>
        <v>0.08</v>
      </c>
      <c r="P2677" s="8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246"/>
        <v>0.5</v>
      </c>
      <c r="P2678" s="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246"/>
        <v>0.18</v>
      </c>
      <c r="P2679" s="8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246"/>
        <v>0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246"/>
        <v>0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246"/>
        <v>0.01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246"/>
        <v>0.01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246"/>
        <v>0.28000000000000003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246"/>
        <v>0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246"/>
        <v>0.01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246"/>
        <v>0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246"/>
        <v>0</v>
      </c>
      <c r="P2690" s="8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ref="O2691:O2754" si="252">ROUND(E2691/D2691,2)</f>
        <v>0</v>
      </c>
      <c r="P2691" s="8">
        <f t="shared" ref="P2691:P2754" si="253">ROUND(IF(L2691,E2691/L2691,0),2)</f>
        <v>1</v>
      </c>
      <c r="Q2691" t="str">
        <f t="shared" ref="Q2691:Q2754" si="254" xml:space="preserve"> LEFT(N2691, FIND("/",N2691)-1)</f>
        <v>food</v>
      </c>
      <c r="R2691" t="str">
        <f t="shared" ref="R2691:R2754" si="255" xml:space="preserve"> RIGHT(N2691,LEN(N2691)-FIND("/",N2691))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252"/>
        <v>0.11</v>
      </c>
      <c r="P2692" s="8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252"/>
        <v>0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252"/>
        <v>0.01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252"/>
        <v>0.01</v>
      </c>
      <c r="P2695" s="8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252"/>
        <v>0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252"/>
        <v>0</v>
      </c>
      <c r="P2697" s="8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252"/>
        <v>0.06</v>
      </c>
      <c r="P2698" s="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252"/>
        <v>0.26</v>
      </c>
      <c r="P2699" s="8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252"/>
        <v>0</v>
      </c>
      <c r="P2700" s="8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252"/>
        <v>0.01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252"/>
        <v>0.46</v>
      </c>
      <c r="P2703" s="8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252"/>
        <v>0.34</v>
      </c>
      <c r="P2704" s="8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252"/>
        <v>1.04</v>
      </c>
      <c r="P2705" s="8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252"/>
        <v>0.06</v>
      </c>
      <c r="P2706" s="8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252"/>
        <v>0.11</v>
      </c>
      <c r="P2707" s="8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252"/>
        <v>1.1200000000000001</v>
      </c>
      <c r="P2708" s="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252"/>
        <v>3.51</v>
      </c>
      <c r="P2709" s="8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252"/>
        <v>2.33</v>
      </c>
      <c r="P2710" s="8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252"/>
        <v>1.02</v>
      </c>
      <c r="P2711" s="8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252"/>
        <v>1.54</v>
      </c>
      <c r="P2712" s="8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252"/>
        <v>1.01</v>
      </c>
      <c r="P2713" s="8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252"/>
        <v>1.31</v>
      </c>
      <c r="P2714" s="8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252"/>
        <v>1.02</v>
      </c>
      <c r="P2715" s="8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252"/>
        <v>1.1599999999999999</v>
      </c>
      <c r="P2716" s="8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252"/>
        <v>2.65</v>
      </c>
      <c r="P2717" s="8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252"/>
        <v>1.2</v>
      </c>
      <c r="P2718" s="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252"/>
        <v>1.2</v>
      </c>
      <c r="P2719" s="8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252"/>
        <v>1.04</v>
      </c>
      <c r="P2720" s="8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252"/>
        <v>1.0900000000000001</v>
      </c>
      <c r="P2721" s="8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252"/>
        <v>1.18</v>
      </c>
      <c r="P2722" s="8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252"/>
        <v>14.62</v>
      </c>
      <c r="P2723" s="8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252"/>
        <v>2.5299999999999998</v>
      </c>
      <c r="P2724" s="8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252"/>
        <v>1.4</v>
      </c>
      <c r="P2725" s="8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252"/>
        <v>2.97</v>
      </c>
      <c r="P2726" s="8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252"/>
        <v>1.45</v>
      </c>
      <c r="P2727" s="8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252"/>
        <v>1.06</v>
      </c>
      <c r="P2728" s="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252"/>
        <v>4.93</v>
      </c>
      <c r="P2729" s="8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252"/>
        <v>2.02</v>
      </c>
      <c r="P2730" s="8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252"/>
        <v>1.04</v>
      </c>
      <c r="P2731" s="8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252"/>
        <v>1.7</v>
      </c>
      <c r="P2732" s="8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252"/>
        <v>1.04</v>
      </c>
      <c r="P2733" s="8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252"/>
        <v>1.18</v>
      </c>
      <c r="P2734" s="8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252"/>
        <v>1.08</v>
      </c>
      <c r="P2735" s="8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252"/>
        <v>22603</v>
      </c>
      <c r="P2736" s="8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252"/>
        <v>9.7799999999999994</v>
      </c>
      <c r="P2737" s="8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252"/>
        <v>1.23</v>
      </c>
      <c r="P2738" s="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252"/>
        <v>2.46</v>
      </c>
      <c r="P2739" s="8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252"/>
        <v>1.48</v>
      </c>
      <c r="P2740" s="8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252"/>
        <v>3.84</v>
      </c>
      <c r="P2741" s="8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252"/>
        <v>1.03</v>
      </c>
      <c r="P2742" s="8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252"/>
        <v>0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252"/>
        <v>0.28999999999999998</v>
      </c>
      <c r="P2744" s="8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252"/>
        <v>0.05</v>
      </c>
      <c r="P2746" s="8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252"/>
        <v>0.22</v>
      </c>
      <c r="P2747" s="8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252"/>
        <v>0.27</v>
      </c>
      <c r="P2748" s="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252"/>
        <v>0.01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252"/>
        <v>0.01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252"/>
        <v>0.11</v>
      </c>
      <c r="P2754" s="8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258">ROUND(E2755/D2755,2)</f>
        <v>0.19</v>
      </c>
      <c r="P2755" s="8">
        <f t="shared" ref="P2755:P2818" si="259">ROUND(IF(L2755,E2755/L2755,0),2)</f>
        <v>47.5</v>
      </c>
      <c r="Q2755" t="str">
        <f t="shared" ref="Q2755:Q2818" si="260" xml:space="preserve"> LEFT(N2755, FIND("/",N2755)-1)</f>
        <v>publishing</v>
      </c>
      <c r="R2755" t="str">
        <f t="shared" ref="R2755:R2818" si="261" xml:space="preserve"> RIGHT(N2755,LEN(N2755)-FIND("/",N2755))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258"/>
        <v>0.52</v>
      </c>
      <c r="P2757" s="8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258"/>
        <v>0.1</v>
      </c>
      <c r="P2758" s="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258"/>
        <v>0.01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258"/>
        <v>0.12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258"/>
        <v>0.11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258"/>
        <v>0.01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258"/>
        <v>0.01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258"/>
        <v>0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258"/>
        <v>0.01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258"/>
        <v>0.01</v>
      </c>
      <c r="P2769" s="8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258"/>
        <v>0.14000000000000001</v>
      </c>
      <c r="P2770" s="8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258"/>
        <v>0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258"/>
        <v>0.1</v>
      </c>
      <c r="P2772" s="8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258"/>
        <v>0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258"/>
        <v>0.14000000000000001</v>
      </c>
      <c r="P2776" s="8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258"/>
        <v>0.08</v>
      </c>
      <c r="P2778" s="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258"/>
        <v>0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258"/>
        <v>0.26</v>
      </c>
      <c r="P2780" s="8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258"/>
        <v>0.02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258"/>
        <v>1.05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258"/>
        <v>1.2</v>
      </c>
      <c r="P2784" s="8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258"/>
        <v>1.1499999999999999</v>
      </c>
      <c r="P2785" s="8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258"/>
        <v>1.19</v>
      </c>
      <c r="P2786" s="8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258"/>
        <v>1.05</v>
      </c>
      <c r="P2787" s="8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258"/>
        <v>1.18</v>
      </c>
      <c r="P2788" s="8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258"/>
        <v>1.2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258"/>
        <v>1.03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258"/>
        <v>1.01</v>
      </c>
      <c r="P2791" s="8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258"/>
        <v>1.05</v>
      </c>
      <c r="P2792" s="8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258"/>
        <v>1.03</v>
      </c>
      <c r="P2793" s="8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258"/>
        <v>1.08</v>
      </c>
      <c r="P2794" s="8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258"/>
        <v>1.1100000000000001</v>
      </c>
      <c r="P2795" s="8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258"/>
        <v>1.04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258"/>
        <v>1.1599999999999999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258"/>
        <v>1.03</v>
      </c>
      <c r="P2799" s="8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258"/>
        <v>1.01</v>
      </c>
      <c r="P2800" s="8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258"/>
        <v>1.17</v>
      </c>
      <c r="P2801" s="8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258"/>
        <v>1.33</v>
      </c>
      <c r="P2802" s="8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258"/>
        <v>1.33</v>
      </c>
      <c r="P2803" s="8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258"/>
        <v>1.02</v>
      </c>
      <c r="P2804" s="8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258"/>
        <v>1.28</v>
      </c>
      <c r="P2805" s="8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258"/>
        <v>1.1000000000000001</v>
      </c>
      <c r="P2807" s="8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258"/>
        <v>1.1200000000000001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258"/>
        <v>1.26</v>
      </c>
      <c r="P2809" s="8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258"/>
        <v>1</v>
      </c>
      <c r="P2810" s="8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258"/>
        <v>1.02</v>
      </c>
      <c r="P2811" s="8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258"/>
        <v>1.08</v>
      </c>
      <c r="P2812" s="8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258"/>
        <v>1</v>
      </c>
      <c r="P2813" s="8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258"/>
        <v>1.1299999999999999</v>
      </c>
      <c r="P2814" s="8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258"/>
        <v>1.28</v>
      </c>
      <c r="P2815" s="8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258"/>
        <v>1.08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258"/>
        <v>2.42</v>
      </c>
      <c r="P2817" s="8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258"/>
        <v>1.42</v>
      </c>
      <c r="P2818" s="8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264">ROUND(E2819/D2819,2)</f>
        <v>1.3</v>
      </c>
      <c r="P2819" s="8">
        <f t="shared" ref="P2819:P2882" si="265">ROUND(IF(L2819,E2819/L2819,0),2)</f>
        <v>23.64</v>
      </c>
      <c r="Q2819" t="str">
        <f t="shared" ref="Q2819:Q2882" si="266" xml:space="preserve"> LEFT(N2819, FIND("/",N2819)-1)</f>
        <v>theater</v>
      </c>
      <c r="R2819" t="str">
        <f t="shared" ref="R2819:R2882" si="267" xml:space="preserve"> RIGHT(N2819,LEN(N2819)-FIND("/",N2819))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264"/>
        <v>1.06</v>
      </c>
      <c r="P2820" s="8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264"/>
        <v>1.05</v>
      </c>
      <c r="P2821" s="8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264"/>
        <v>1</v>
      </c>
      <c r="P2823" s="8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264"/>
        <v>1</v>
      </c>
      <c r="P2824" s="8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264"/>
        <v>1.24</v>
      </c>
      <c r="P2825" s="8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264"/>
        <v>1.17</v>
      </c>
      <c r="P2826" s="8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264"/>
        <v>1.03</v>
      </c>
      <c r="P2827" s="8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264"/>
        <v>1.08</v>
      </c>
      <c r="P2828" s="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264"/>
        <v>1.2</v>
      </c>
      <c r="P2829" s="8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264"/>
        <v>1</v>
      </c>
      <c r="P2830" s="8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264"/>
        <v>1.07</v>
      </c>
      <c r="P2831" s="8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264"/>
        <v>1</v>
      </c>
      <c r="P2832" s="8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264"/>
        <v>1.1100000000000001</v>
      </c>
      <c r="P2833" s="8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264"/>
        <v>1.1499999999999999</v>
      </c>
      <c r="P2834" s="8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264"/>
        <v>1.08</v>
      </c>
      <c r="P2835" s="8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264"/>
        <v>1.7</v>
      </c>
      <c r="P2836" s="8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264"/>
        <v>1.87</v>
      </c>
      <c r="P2837" s="8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264"/>
        <v>1.08</v>
      </c>
      <c r="P2838" s="8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264"/>
        <v>1</v>
      </c>
      <c r="P2839" s="8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264"/>
        <v>1.2</v>
      </c>
      <c r="P2840" s="8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264"/>
        <v>1.1100000000000001</v>
      </c>
      <c r="P2841" s="8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6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264"/>
        <v>1.04</v>
      </c>
      <c r="P2842" s="8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264"/>
        <v>0.05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264"/>
        <v>0.32</v>
      </c>
      <c r="P2847" s="8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264"/>
        <v>0</v>
      </c>
      <c r="P2850" s="8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264"/>
        <v>0.04</v>
      </c>
      <c r="P2852" s="8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264"/>
        <v>0.02</v>
      </c>
      <c r="P2854" s="8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264"/>
        <v>0.42</v>
      </c>
      <c r="P2856" s="8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264"/>
        <v>0.05</v>
      </c>
      <c r="P2858" s="8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264"/>
        <v>0.2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264"/>
        <v>0.02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264"/>
        <v>7.0000000000000007E-2</v>
      </c>
      <c r="P2862" s="8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264"/>
        <v>0.32</v>
      </c>
      <c r="P2863" s="8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264"/>
        <v>0</v>
      </c>
      <c r="P2864" s="8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264"/>
        <v>0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264"/>
        <v>0.02</v>
      </c>
      <c r="P2866" s="8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264"/>
        <v>0.01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264"/>
        <v>0.2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264"/>
        <v>0.42</v>
      </c>
      <c r="P2870" s="8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264"/>
        <v>0.01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264"/>
        <v>0.15</v>
      </c>
      <c r="P2872" s="8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264"/>
        <v>0.05</v>
      </c>
      <c r="P2873" s="8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264"/>
        <v>0.38</v>
      </c>
      <c r="P2875" s="8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264"/>
        <v>0.05</v>
      </c>
      <c r="P2876" s="8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264"/>
        <v>0</v>
      </c>
      <c r="P2877" s="8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264"/>
        <v>0.11</v>
      </c>
      <c r="P2879" s="8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264"/>
        <v>0.02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264"/>
        <v>0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264"/>
        <v>0.23</v>
      </c>
      <c r="P2882" s="8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270">ROUND(E2883/D2883,2)</f>
        <v>0</v>
      </c>
      <c r="P2883" s="8">
        <f t="shared" ref="P2883:P2946" si="271">ROUND(IF(L2883,E2883/L2883,0),2)</f>
        <v>0</v>
      </c>
      <c r="Q2883" t="str">
        <f t="shared" ref="Q2883:Q2946" si="272" xml:space="preserve"> LEFT(N2883, FIND("/",N2883)-1)</f>
        <v>theater</v>
      </c>
      <c r="R2883" t="str">
        <f t="shared" ref="R2883:R2946" si="273" xml:space="preserve"> RIGHT(N2883,LEN(N2883)-FIND("/",N2883))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270"/>
        <v>0.34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270"/>
        <v>0.19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270"/>
        <v>0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270"/>
        <v>0.33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270"/>
        <v>0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270"/>
        <v>0.38</v>
      </c>
      <c r="P2891" s="8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270"/>
        <v>0.01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270"/>
        <v>0.03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270"/>
        <v>0.09</v>
      </c>
      <c r="P2894" s="8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270"/>
        <v>0.01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270"/>
        <v>0.05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270"/>
        <v>0.21</v>
      </c>
      <c r="P2898" s="8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270"/>
        <v>0.05</v>
      </c>
      <c r="P2899" s="8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270"/>
        <v>0.04</v>
      </c>
      <c r="P2900" s="8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270"/>
        <v>0.62</v>
      </c>
      <c r="P2902" s="8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270"/>
        <v>0.01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270"/>
        <v>0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270"/>
        <v>0.01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270"/>
        <v>0.18</v>
      </c>
      <c r="P2907" s="8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270"/>
        <v>0.09</v>
      </c>
      <c r="P2908" s="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270"/>
        <v>0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270"/>
        <v>0.03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270"/>
        <v>0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270"/>
        <v>0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270"/>
        <v>0.37</v>
      </c>
      <c r="P2913" s="8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270"/>
        <v>0.14000000000000001</v>
      </c>
      <c r="P2914" s="8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270"/>
        <v>0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270"/>
        <v>0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270"/>
        <v>0.61</v>
      </c>
      <c r="P2917" s="8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270"/>
        <v>0.08</v>
      </c>
      <c r="P2918" s="8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270"/>
        <v>0.22</v>
      </c>
      <c r="P2919" s="8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270"/>
        <v>0.27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270"/>
        <v>0.09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270"/>
        <v>0.27</v>
      </c>
      <c r="P2922" s="8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270"/>
        <v>1</v>
      </c>
      <c r="P2924" s="8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270"/>
        <v>1.03</v>
      </c>
      <c r="P2926" s="8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270"/>
        <v>1.02</v>
      </c>
      <c r="P2927" s="8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270"/>
        <v>1.31</v>
      </c>
      <c r="P2929" s="8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270"/>
        <v>1</v>
      </c>
      <c r="P2930" s="8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270"/>
        <v>1.02</v>
      </c>
      <c r="P2931" s="8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270"/>
        <v>1.01</v>
      </c>
      <c r="P2932" s="8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270"/>
        <v>1.06</v>
      </c>
      <c r="P2933" s="8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270"/>
        <v>1.05</v>
      </c>
      <c r="P2934" s="8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270"/>
        <v>1.03</v>
      </c>
      <c r="P2935" s="8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270"/>
        <v>1.08</v>
      </c>
      <c r="P2936" s="8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270"/>
        <v>1.01</v>
      </c>
      <c r="P2937" s="8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270"/>
        <v>1.28</v>
      </c>
      <c r="P2938" s="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270"/>
        <v>1.33</v>
      </c>
      <c r="P2939" s="8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270"/>
        <v>1.01</v>
      </c>
      <c r="P2940" s="8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270"/>
        <v>1.03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270"/>
        <v>1.07</v>
      </c>
      <c r="P2942" s="8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270"/>
        <v>0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270"/>
        <v>0.2</v>
      </c>
      <c r="P2944" s="8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276">ROUND(E2947/D2947,2)</f>
        <v>0</v>
      </c>
      <c r="P2947" s="8">
        <f t="shared" ref="P2947:P3010" si="277">ROUND(IF(L2947,E2947/L2947,0),2)</f>
        <v>0</v>
      </c>
      <c r="Q2947" t="str">
        <f t="shared" ref="Q2947:Q3010" si="278" xml:space="preserve"> LEFT(N2947, FIND("/",N2947)-1)</f>
        <v>theater</v>
      </c>
      <c r="R2947" t="str">
        <f t="shared" ref="R2947:R3010" si="279" xml:space="preserve"> RIGHT(N2947,LEN(N2947)-FIND("/",N2947))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276"/>
        <v>0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276"/>
        <v>0.04</v>
      </c>
      <c r="P2949" s="8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276"/>
        <v>0</v>
      </c>
      <c r="P2950" s="8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276"/>
        <v>0.03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276"/>
        <v>0.02</v>
      </c>
      <c r="P2953" s="8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276"/>
        <v>0.08</v>
      </c>
      <c r="P2954" s="8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276"/>
        <v>0</v>
      </c>
      <c r="P2955" s="8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276"/>
        <v>0.6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276"/>
        <v>0.17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276"/>
        <v>0.02</v>
      </c>
      <c r="P2959" s="8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276"/>
        <v>1.1000000000000001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276"/>
        <v>1.22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276"/>
        <v>1.07</v>
      </c>
      <c r="P2965" s="8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276"/>
        <v>1.01</v>
      </c>
      <c r="P2966" s="8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276"/>
        <v>1.0900000000000001</v>
      </c>
      <c r="P2967" s="8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276"/>
        <v>1.1399999999999999</v>
      </c>
      <c r="P2968" s="8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276"/>
        <v>1.1399999999999999</v>
      </c>
      <c r="P2969" s="8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276"/>
        <v>1.06</v>
      </c>
      <c r="P2970" s="8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276"/>
        <v>1.63</v>
      </c>
      <c r="P2971" s="8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276"/>
        <v>1.06</v>
      </c>
      <c r="P2972" s="8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276"/>
        <v>1</v>
      </c>
      <c r="P2973" s="8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276"/>
        <v>1.05</v>
      </c>
      <c r="P2974" s="8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276"/>
        <v>1.75</v>
      </c>
      <c r="P2975" s="8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276"/>
        <v>1.02</v>
      </c>
      <c r="P2976" s="8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276"/>
        <v>1</v>
      </c>
      <c r="P2977" s="8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276"/>
        <v>1.71</v>
      </c>
      <c r="P2978" s="8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276"/>
        <v>1.1399999999999999</v>
      </c>
      <c r="P2979" s="8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276"/>
        <v>1.29</v>
      </c>
      <c r="P2980" s="8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276"/>
        <v>1.01</v>
      </c>
      <c r="P2981" s="8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276"/>
        <v>1.0900000000000001</v>
      </c>
      <c r="P2982" s="8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276"/>
        <v>1.29</v>
      </c>
      <c r="P2983" s="8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276"/>
        <v>1.02</v>
      </c>
      <c r="P2984" s="8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276"/>
        <v>1.47</v>
      </c>
      <c r="P2985" s="8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276"/>
        <v>1</v>
      </c>
      <c r="P2986" s="8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276"/>
        <v>1.22</v>
      </c>
      <c r="P2987" s="8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276"/>
        <v>1.06</v>
      </c>
      <c r="P2988" s="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276"/>
        <v>1.1000000000000001</v>
      </c>
      <c r="P2989" s="8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276"/>
        <v>1</v>
      </c>
      <c r="P2990" s="8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276"/>
        <v>1.77</v>
      </c>
      <c r="P2991" s="8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276"/>
        <v>1</v>
      </c>
      <c r="P2992" s="8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276"/>
        <v>1.03</v>
      </c>
      <c r="P2993" s="8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276"/>
        <v>1.05</v>
      </c>
      <c r="P2994" s="8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276"/>
        <v>1</v>
      </c>
      <c r="P2995" s="8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276"/>
        <v>4.58</v>
      </c>
      <c r="P2996" s="8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276"/>
        <v>1.05</v>
      </c>
      <c r="P2997" s="8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276"/>
        <v>1.72</v>
      </c>
      <c r="P2998" s="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276"/>
        <v>1.04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276"/>
        <v>1.03</v>
      </c>
      <c r="P3000" s="8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276"/>
        <v>1.19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276"/>
        <v>3.19</v>
      </c>
      <c r="P3003" s="8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276"/>
        <v>1.0900000000000001</v>
      </c>
      <c r="P3004" s="8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276"/>
        <v>1.01</v>
      </c>
      <c r="P3005" s="8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276"/>
        <v>1.1299999999999999</v>
      </c>
      <c r="P3006" s="8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276"/>
        <v>1.2</v>
      </c>
      <c r="P3007" s="8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276"/>
        <v>1.08</v>
      </c>
      <c r="P3008" s="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276"/>
        <v>1.01</v>
      </c>
      <c r="P3010" s="8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282">ROUND(E3011/D3011,2)</f>
        <v>1.2</v>
      </c>
      <c r="P3011" s="8">
        <f t="shared" ref="P3011:P3074" si="283">ROUND(IF(L3011,E3011/L3011,0),2)</f>
        <v>233.9</v>
      </c>
      <c r="Q3011" t="str">
        <f t="shared" ref="Q3011:Q3074" si="284" xml:space="preserve"> LEFT(N3011, FIND("/",N3011)-1)</f>
        <v>theater</v>
      </c>
      <c r="R3011" t="str">
        <f t="shared" ref="R3011:R3074" si="285" xml:space="preserve"> RIGHT(N3011,LEN(N3011)-FIND("/",N3011))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282"/>
        <v>1.24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282"/>
        <v>1.17</v>
      </c>
      <c r="P3014" s="8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282"/>
        <v>1.57</v>
      </c>
      <c r="P3015" s="8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282"/>
        <v>1.1299999999999999</v>
      </c>
      <c r="P3016" s="8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282"/>
        <v>1.03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282"/>
        <v>1.03</v>
      </c>
      <c r="P3018" s="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282"/>
        <v>1.06</v>
      </c>
      <c r="P3019" s="8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282"/>
        <v>1.01</v>
      </c>
      <c r="P3020" s="8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282"/>
        <v>1.21</v>
      </c>
      <c r="P3021" s="8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282"/>
        <v>1.01</v>
      </c>
      <c r="P3022" s="8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282"/>
        <v>1.1599999999999999</v>
      </c>
      <c r="P3023" s="8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282"/>
        <v>1.01</v>
      </c>
      <c r="P3024" s="8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282"/>
        <v>1.03</v>
      </c>
      <c r="P3025" s="8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282"/>
        <v>2.46</v>
      </c>
      <c r="P3026" s="8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282"/>
        <v>3.02</v>
      </c>
      <c r="P3027" s="8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282"/>
        <v>1.43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282"/>
        <v>1.31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282"/>
        <v>1.68</v>
      </c>
      <c r="P3030" s="8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282"/>
        <v>1.1000000000000001</v>
      </c>
      <c r="P3031" s="8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282"/>
        <v>1.07</v>
      </c>
      <c r="P3032" s="8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282"/>
        <v>1</v>
      </c>
      <c r="P3033" s="8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282"/>
        <v>1.27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282"/>
        <v>1.47</v>
      </c>
      <c r="P3035" s="8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282"/>
        <v>1.1299999999999999</v>
      </c>
      <c r="P3036" s="8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282"/>
        <v>1.0900000000000001</v>
      </c>
      <c r="P3037" s="8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282"/>
        <v>1.27</v>
      </c>
      <c r="P3038" s="8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282"/>
        <v>2.13</v>
      </c>
      <c r="P3039" s="8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282"/>
        <v>1.01</v>
      </c>
      <c r="P3040" s="8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282"/>
        <v>1.0900000000000001</v>
      </c>
      <c r="P3041" s="8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282"/>
        <v>1.08</v>
      </c>
      <c r="P3042" s="8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282"/>
        <v>1.1000000000000001</v>
      </c>
      <c r="P3043" s="8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282"/>
        <v>1.28</v>
      </c>
      <c r="P3044" s="8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282"/>
        <v>1.1000000000000001</v>
      </c>
      <c r="P3045" s="8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282"/>
        <v>1.0900000000000001</v>
      </c>
      <c r="P3046" s="8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282"/>
        <v>1.33</v>
      </c>
      <c r="P3047" s="8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282"/>
        <v>1.91</v>
      </c>
      <c r="P3048" s="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282"/>
        <v>1.66</v>
      </c>
      <c r="P3050" s="8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282"/>
        <v>1.07</v>
      </c>
      <c r="P3051" s="8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282"/>
        <v>1.06</v>
      </c>
      <c r="P3052" s="8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282"/>
        <v>0.24</v>
      </c>
      <c r="P3053" s="8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282"/>
        <v>0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282"/>
        <v>0</v>
      </c>
      <c r="P3055" s="8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282"/>
        <v>0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282"/>
        <v>0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282"/>
        <v>0.03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282"/>
        <v>0</v>
      </c>
      <c r="P3062" s="8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282"/>
        <v>0.67</v>
      </c>
      <c r="P3064" s="8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282"/>
        <v>0.2</v>
      </c>
      <c r="P3065" s="8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282"/>
        <v>0.11</v>
      </c>
      <c r="P3066" s="8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282"/>
        <v>0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282"/>
        <v>0.12</v>
      </c>
      <c r="P3068" s="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282"/>
        <v>0.03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282"/>
        <v>0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282"/>
        <v>0.14000000000000001</v>
      </c>
      <c r="P3071" s="8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282"/>
        <v>0.03</v>
      </c>
      <c r="P3072" s="8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282"/>
        <v>0.6</v>
      </c>
      <c r="P3073" s="8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282"/>
        <v>0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288">ROUND(E3075/D3075,2)</f>
        <v>0</v>
      </c>
      <c r="P3075" s="8">
        <f t="shared" ref="P3075:P3138" si="289">ROUND(IF(L3075,E3075/L3075,0),2)</f>
        <v>92.14</v>
      </c>
      <c r="Q3075" t="str">
        <f t="shared" ref="Q3075:Q3138" si="290" xml:space="preserve"> LEFT(N3075, FIND("/",N3075)-1)</f>
        <v>theater</v>
      </c>
      <c r="R3075" t="str">
        <f t="shared" ref="R3075:R3138" si="291" xml:space="preserve"> RIGHT(N3075,LEN(N3075)-FIND("/",N3075))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288"/>
        <v>0</v>
      </c>
      <c r="P3076" s="8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288"/>
        <v>0.09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288"/>
        <v>0.15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288"/>
        <v>0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288"/>
        <v>0</v>
      </c>
      <c r="P3080" s="8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288"/>
        <v>0.01</v>
      </c>
      <c r="P3081" s="8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288"/>
        <v>0</v>
      </c>
      <c r="P3082" s="8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288"/>
        <v>0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288"/>
        <v>0</v>
      </c>
      <c r="P3085" s="8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288"/>
        <v>0.12</v>
      </c>
      <c r="P3086" s="8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288"/>
        <v>0.02</v>
      </c>
      <c r="P3087" s="8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288"/>
        <v>0</v>
      </c>
      <c r="P3088" s="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288"/>
        <v>0.01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288"/>
        <v>0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288"/>
        <v>0.23</v>
      </c>
      <c r="P3091" s="8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288"/>
        <v>0.05</v>
      </c>
      <c r="P3092" s="8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288"/>
        <v>0.16</v>
      </c>
      <c r="P3093" s="8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288"/>
        <v>0.01</v>
      </c>
      <c r="P3094" s="8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288"/>
        <v>0.23</v>
      </c>
      <c r="P3095" s="8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288"/>
        <v>0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288"/>
        <v>0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288"/>
        <v>0.04</v>
      </c>
      <c r="P3098" s="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288"/>
        <v>0.17</v>
      </c>
      <c r="P3099" s="8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288"/>
        <v>0.04</v>
      </c>
      <c r="P3100" s="8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288"/>
        <v>0.14000000000000001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288"/>
        <v>0.15</v>
      </c>
      <c r="P3102" s="8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288"/>
        <v>0.39</v>
      </c>
      <c r="P3104" s="8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288"/>
        <v>0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288"/>
        <v>0.3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288"/>
        <v>0.42</v>
      </c>
      <c r="P3107" s="8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288"/>
        <v>0.04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288"/>
        <v>0.2</v>
      </c>
      <c r="P3109" s="8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288"/>
        <v>0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288"/>
        <v>0.25</v>
      </c>
      <c r="P3111" s="8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288"/>
        <v>0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288"/>
        <v>0.27</v>
      </c>
      <c r="P3113" s="8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288"/>
        <v>0.05</v>
      </c>
      <c r="P3114" s="8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288"/>
        <v>0.04</v>
      </c>
      <c r="P3115" s="8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288"/>
        <v>0.56999999999999995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288"/>
        <v>0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288"/>
        <v>0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288"/>
        <v>0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288"/>
        <v>0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288"/>
        <v>0.01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288"/>
        <v>0.57999999999999996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288"/>
        <v>0.68</v>
      </c>
      <c r="P3125" s="8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288"/>
        <v>0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288"/>
        <v>0.04</v>
      </c>
      <c r="P3128" s="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288"/>
        <v>1.0900000000000001</v>
      </c>
      <c r="P3130" s="8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288"/>
        <v>0.01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288"/>
        <v>0.04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288"/>
        <v>0.16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288"/>
        <v>0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288"/>
        <v>0.23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288"/>
        <v>0.21</v>
      </c>
      <c r="P3137" s="8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288"/>
        <v>1.28</v>
      </c>
      <c r="P3138" s="8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294">ROUND(E3139/D3139,2)</f>
        <v>0.03</v>
      </c>
      <c r="P3139" s="8">
        <f t="shared" ref="P3139:P3202" si="295">ROUND(IF(L3139,E3139/L3139,0),2)</f>
        <v>50</v>
      </c>
      <c r="Q3139" t="str">
        <f t="shared" ref="Q3139:Q3202" si="296" xml:space="preserve"> LEFT(N3139, FIND("/",N3139)-1)</f>
        <v>theater</v>
      </c>
      <c r="R3139" t="str">
        <f t="shared" ref="R3139:R3202" si="297" xml:space="preserve"> RIGHT(N3139,LEN(N3139)-FIND("/",N3139))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294"/>
        <v>0.05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294"/>
        <v>0.01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294"/>
        <v>0.52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294"/>
        <v>0.02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294"/>
        <v>0.75</v>
      </c>
      <c r="P3146" s="8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294"/>
        <v>0.11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294"/>
        <v>1.18</v>
      </c>
      <c r="P3149" s="8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294"/>
        <v>1.31</v>
      </c>
      <c r="P3150" s="8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294"/>
        <v>1.01</v>
      </c>
      <c r="P3152" s="8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294"/>
        <v>1</v>
      </c>
      <c r="P3153" s="8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294"/>
        <v>1.06</v>
      </c>
      <c r="P3154" s="8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294"/>
        <v>3.36</v>
      </c>
      <c r="P3155" s="8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294"/>
        <v>1.1299999999999999</v>
      </c>
      <c r="P3156" s="8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294"/>
        <v>1.89</v>
      </c>
      <c r="P3157" s="8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294"/>
        <v>1.02</v>
      </c>
      <c r="P3158" s="8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294"/>
        <v>1.01</v>
      </c>
      <c r="P3159" s="8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294"/>
        <v>1.1399999999999999</v>
      </c>
      <c r="P3160" s="8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294"/>
        <v>1.33</v>
      </c>
      <c r="P3161" s="8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294"/>
        <v>1.02</v>
      </c>
      <c r="P3162" s="8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294"/>
        <v>1.05</v>
      </c>
      <c r="P3163" s="8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294"/>
        <v>1.27</v>
      </c>
      <c r="P3164" s="8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294"/>
        <v>1.1100000000000001</v>
      </c>
      <c r="P3165" s="8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294"/>
        <v>1.07</v>
      </c>
      <c r="P3166" s="8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294"/>
        <v>1.63</v>
      </c>
      <c r="P3167" s="8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294"/>
        <v>1.6</v>
      </c>
      <c r="P3168" s="8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294"/>
        <v>1.1599999999999999</v>
      </c>
      <c r="P3169" s="8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294"/>
        <v>1.24</v>
      </c>
      <c r="P3170" s="8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294"/>
        <v>1.03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294"/>
        <v>1.1200000000000001</v>
      </c>
      <c r="P3172" s="8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294"/>
        <v>1.0900000000000001</v>
      </c>
      <c r="P3173" s="8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294"/>
        <v>1.1499999999999999</v>
      </c>
      <c r="P3174" s="8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294"/>
        <v>1.03</v>
      </c>
      <c r="P3175" s="8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294"/>
        <v>1.01</v>
      </c>
      <c r="P3176" s="8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294"/>
        <v>1.1000000000000001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294"/>
        <v>1.1499999999999999</v>
      </c>
      <c r="P3178" s="8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294"/>
        <v>1.17</v>
      </c>
      <c r="P3179" s="8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294"/>
        <v>1.72</v>
      </c>
      <c r="P3180" s="8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294"/>
        <v>1.1399999999999999</v>
      </c>
      <c r="P3181" s="8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294"/>
        <v>1.2</v>
      </c>
      <c r="P3182" s="8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294"/>
        <v>1.0900000000000001</v>
      </c>
      <c r="P3183" s="8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294"/>
        <v>1.01</v>
      </c>
      <c r="P3184" s="8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294"/>
        <v>1.0900000000000001</v>
      </c>
      <c r="P3185" s="8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294"/>
        <v>1.07</v>
      </c>
      <c r="P3186" s="8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294"/>
        <v>1</v>
      </c>
      <c r="P3187" s="8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294"/>
        <v>1.02</v>
      </c>
      <c r="P3188" s="8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294"/>
        <v>1.1599999999999999</v>
      </c>
      <c r="P3189" s="8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294"/>
        <v>0.65</v>
      </c>
      <c r="P3190" s="8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294"/>
        <v>0.12</v>
      </c>
      <c r="P3191" s="8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294"/>
        <v>0.04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294"/>
        <v>0.01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294"/>
        <v>0.12</v>
      </c>
      <c r="P3195" s="8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294"/>
        <v>0.59</v>
      </c>
      <c r="P3197" s="8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294"/>
        <v>0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294"/>
        <v>0.11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294"/>
        <v>0</v>
      </c>
      <c r="P3200" s="8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294"/>
        <v>0.52</v>
      </c>
      <c r="P3201" s="8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294"/>
        <v>0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300">ROUND(E3203/D3203,2)</f>
        <v>0.01</v>
      </c>
      <c r="P3203" s="8">
        <f t="shared" ref="P3203:P3266" si="301">ROUND(IF(L3203,E3203/L3203,0),2)</f>
        <v>12.5</v>
      </c>
      <c r="Q3203" t="str">
        <f t="shared" ref="Q3203:Q3266" si="302" xml:space="preserve"> LEFT(N3203, FIND("/",N3203)-1)</f>
        <v>theater</v>
      </c>
      <c r="R3203" t="str">
        <f t="shared" ref="R3203:R3266" si="303" xml:space="preserve"> RIGHT(N3203,LEN(N3203)-FIND("/",N3203))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300"/>
        <v>0.55000000000000004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300"/>
        <v>0.25</v>
      </c>
      <c r="P3205" s="8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300"/>
        <v>0.03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300"/>
        <v>0.46</v>
      </c>
      <c r="P3209" s="8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300"/>
        <v>1.04</v>
      </c>
      <c r="P3210" s="8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300"/>
        <v>1.19</v>
      </c>
      <c r="P3211" s="8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300"/>
        <v>1.26</v>
      </c>
      <c r="P3212" s="8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300"/>
        <v>1.2</v>
      </c>
      <c r="P3213" s="8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300"/>
        <v>1.26</v>
      </c>
      <c r="P3214" s="8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300"/>
        <v>1</v>
      </c>
      <c r="P3215" s="8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300"/>
        <v>1.02</v>
      </c>
      <c r="P3216" s="8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300"/>
        <v>1</v>
      </c>
      <c r="P3217" s="8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300"/>
        <v>1</v>
      </c>
      <c r="P3218" s="8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300"/>
        <v>1.1599999999999999</v>
      </c>
      <c r="P3219" s="8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300"/>
        <v>1.02</v>
      </c>
      <c r="P3220" s="8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300"/>
        <v>1</v>
      </c>
      <c r="P3221" s="8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300"/>
        <v>1.01</v>
      </c>
      <c r="P3222" s="8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300"/>
        <v>1.03</v>
      </c>
      <c r="P3223" s="8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300"/>
        <v>1.25</v>
      </c>
      <c r="P3224" s="8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300"/>
        <v>1.1000000000000001</v>
      </c>
      <c r="P3225" s="8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300"/>
        <v>1.02</v>
      </c>
      <c r="P3226" s="8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300"/>
        <v>1.02</v>
      </c>
      <c r="P3227" s="8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300"/>
        <v>1.04</v>
      </c>
      <c r="P3228" s="8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300"/>
        <v>1.02</v>
      </c>
      <c r="P3230" s="8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300"/>
        <v>1.08</v>
      </c>
      <c r="P3231" s="8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300"/>
        <v>1.1000000000000001</v>
      </c>
      <c r="P3232" s="8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300"/>
        <v>1.31</v>
      </c>
      <c r="P3234" s="8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300"/>
        <v>1.19</v>
      </c>
      <c r="P3235" s="8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300"/>
        <v>1</v>
      </c>
      <c r="P3236" s="8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300"/>
        <v>1.03</v>
      </c>
      <c r="P3237" s="8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300"/>
        <v>1.01</v>
      </c>
      <c r="P3238" s="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300"/>
        <v>1.01</v>
      </c>
      <c r="P3239" s="8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300"/>
        <v>1.1200000000000001</v>
      </c>
      <c r="P3240" s="8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300"/>
        <v>1.06</v>
      </c>
      <c r="P3241" s="8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300"/>
        <v>1.01</v>
      </c>
      <c r="P3242" s="8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300"/>
        <v>1.1499999999999999</v>
      </c>
      <c r="P3243" s="8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8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300"/>
        <v>1.27</v>
      </c>
      <c r="P3244" s="8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300"/>
        <v>1.03</v>
      </c>
      <c r="P3245" s="8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300"/>
        <v>1.03</v>
      </c>
      <c r="P3246" s="8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300"/>
        <v>1.04</v>
      </c>
      <c r="P3247" s="8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300"/>
        <v>1.1100000000000001</v>
      </c>
      <c r="P3248" s="8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300"/>
        <v>1.06</v>
      </c>
      <c r="P3249" s="8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300"/>
        <v>1.01</v>
      </c>
      <c r="P3250" s="8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300"/>
        <v>1.05</v>
      </c>
      <c r="P3251" s="8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300"/>
        <v>1.02</v>
      </c>
      <c r="P3252" s="8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300"/>
        <v>1.1100000000000001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300"/>
        <v>1.28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300"/>
        <v>1.02</v>
      </c>
      <c r="P3255" s="8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300"/>
        <v>1.01</v>
      </c>
      <c r="P3256" s="8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300"/>
        <v>1.75</v>
      </c>
      <c r="P3257" s="8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300"/>
        <v>1.28</v>
      </c>
      <c r="P3258" s="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300"/>
        <v>1.06</v>
      </c>
      <c r="P3259" s="8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300"/>
        <v>1.05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300"/>
        <v>1.06</v>
      </c>
      <c r="P3261" s="8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300"/>
        <v>1.0900000000000001</v>
      </c>
      <c r="P3262" s="8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300"/>
        <v>1</v>
      </c>
      <c r="P3263" s="8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300"/>
        <v>1.03</v>
      </c>
      <c r="P3264" s="8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300"/>
        <v>1.1200000000000001</v>
      </c>
      <c r="P3265" s="8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300"/>
        <v>1.03</v>
      </c>
      <c r="P3266" s="8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306">ROUND(E3267/D3267,2)</f>
        <v>1.64</v>
      </c>
      <c r="P3267" s="8">
        <f t="shared" ref="P3267:P3330" si="307">ROUND(IF(L3267,E3267/L3267,0),2)</f>
        <v>70.290000000000006</v>
      </c>
      <c r="Q3267" t="str">
        <f t="shared" ref="Q3267:Q3330" si="308" xml:space="preserve"> LEFT(N3267, FIND("/",N3267)-1)</f>
        <v>theater</v>
      </c>
      <c r="R3267" t="str">
        <f t="shared" ref="R3267:R3330" si="309" xml:space="preserve"> RIGHT(N3267,LEN(N3267)-FIND("/",N3267))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306"/>
        <v>1.31</v>
      </c>
      <c r="P3268" s="8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306"/>
        <v>1.02</v>
      </c>
      <c r="P3269" s="8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306"/>
        <v>1.28</v>
      </c>
      <c r="P3270" s="8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306"/>
        <v>1.02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306"/>
        <v>1.02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306"/>
        <v>1.3</v>
      </c>
      <c r="P3273" s="8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306"/>
        <v>1.54</v>
      </c>
      <c r="P3274" s="8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306"/>
        <v>1.07</v>
      </c>
      <c r="P3275" s="8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306"/>
        <v>1.01</v>
      </c>
      <c r="P3276" s="8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306"/>
        <v>1</v>
      </c>
      <c r="P3277" s="8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306"/>
        <v>1.17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306"/>
        <v>1.0900000000000001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306"/>
        <v>1.03</v>
      </c>
      <c r="P3280" s="8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306"/>
        <v>1.1399999999999999</v>
      </c>
      <c r="P3281" s="8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306"/>
        <v>1.03</v>
      </c>
      <c r="P3282" s="8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306"/>
        <v>1.22</v>
      </c>
      <c r="P3283" s="8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306"/>
        <v>1.03</v>
      </c>
      <c r="P3284" s="8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306"/>
        <v>1.05</v>
      </c>
      <c r="P3285" s="8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306"/>
        <v>1.02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306"/>
        <v>1.1200000000000001</v>
      </c>
      <c r="P3287" s="8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306"/>
        <v>1.02</v>
      </c>
      <c r="P3288" s="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306"/>
        <v>1</v>
      </c>
      <c r="P3289" s="8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306"/>
        <v>1</v>
      </c>
      <c r="P3290" s="8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306"/>
        <v>1.33</v>
      </c>
      <c r="P3291" s="8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306"/>
        <v>1.21</v>
      </c>
      <c r="P3292" s="8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306"/>
        <v>1.1399999999999999</v>
      </c>
      <c r="P3293" s="8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306"/>
        <v>2.86</v>
      </c>
      <c r="P3294" s="8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306"/>
        <v>1.7</v>
      </c>
      <c r="P3295" s="8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306"/>
        <v>1.18</v>
      </c>
      <c r="P3296" s="8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306"/>
        <v>1.03</v>
      </c>
      <c r="P3297" s="8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306"/>
        <v>1.44</v>
      </c>
      <c r="P3298" s="8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306"/>
        <v>1</v>
      </c>
      <c r="P3299" s="8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306"/>
        <v>1.02</v>
      </c>
      <c r="P3300" s="8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306"/>
        <v>1.1599999999999999</v>
      </c>
      <c r="P3301" s="8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306"/>
        <v>1.36</v>
      </c>
      <c r="P3302" s="8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306"/>
        <v>1.33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306"/>
        <v>1.03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306"/>
        <v>1.1599999999999999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306"/>
        <v>1.05</v>
      </c>
      <c r="P3306" s="8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306"/>
        <v>1.02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306"/>
        <v>1.75</v>
      </c>
      <c r="P3308" s="8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306"/>
        <v>1.07</v>
      </c>
      <c r="P3309" s="8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306"/>
        <v>1.22</v>
      </c>
      <c r="P3310" s="8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306"/>
        <v>1.59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306"/>
        <v>1</v>
      </c>
      <c r="P3312" s="8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306"/>
        <v>1.1000000000000001</v>
      </c>
      <c r="P3313" s="8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306"/>
        <v>1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306"/>
        <v>1.1599999999999999</v>
      </c>
      <c r="P3315" s="8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306"/>
        <v>2.11</v>
      </c>
      <c r="P3316" s="8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306"/>
        <v>1.1000000000000001</v>
      </c>
      <c r="P3317" s="8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306"/>
        <v>1</v>
      </c>
      <c r="P3318" s="8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306"/>
        <v>1.06</v>
      </c>
      <c r="P3319" s="8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306"/>
        <v>1.26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306"/>
        <v>1.01</v>
      </c>
      <c r="P3322" s="8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306"/>
        <v>1.07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306"/>
        <v>1.02</v>
      </c>
      <c r="P3324" s="8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306"/>
        <v>1.26</v>
      </c>
      <c r="P3325" s="8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306"/>
        <v>1.02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306"/>
        <v>1.1299999999999999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306"/>
        <v>1.01</v>
      </c>
      <c r="P3328" s="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306"/>
        <v>1.01</v>
      </c>
      <c r="P3329" s="8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306"/>
        <v>1.46</v>
      </c>
      <c r="P3330" s="8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312">ROUND(E3331/D3331,2)</f>
        <v>1.17</v>
      </c>
      <c r="P3331" s="8">
        <f t="shared" ref="P3331:P3394" si="313">ROUND(IF(L3331,E3331/L3331,0),2)</f>
        <v>44.92</v>
      </c>
      <c r="Q3331" t="str">
        <f t="shared" ref="Q3331:Q3394" si="314" xml:space="preserve"> LEFT(N3331, FIND("/",N3331)-1)</f>
        <v>theater</v>
      </c>
      <c r="R3331" t="str">
        <f t="shared" ref="R3331:R3394" si="315" xml:space="preserve"> RIGHT(N3331,LEN(N3331)-FIND("/",N3331))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312"/>
        <v>1.06</v>
      </c>
      <c r="P3332" s="8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312"/>
        <v>1.05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312"/>
        <v>1</v>
      </c>
      <c r="P3334" s="8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312"/>
        <v>1.05</v>
      </c>
      <c r="P3335" s="8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312"/>
        <v>1.39</v>
      </c>
      <c r="P3336" s="8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312"/>
        <v>1</v>
      </c>
      <c r="P3337" s="8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312"/>
        <v>1</v>
      </c>
      <c r="P3338" s="8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312"/>
        <v>1.1000000000000001</v>
      </c>
      <c r="P3339" s="8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312"/>
        <v>1.02</v>
      </c>
      <c r="P3340" s="8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312"/>
        <v>1.04</v>
      </c>
      <c r="P3341" s="8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312"/>
        <v>1.38</v>
      </c>
      <c r="P3342" s="8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312"/>
        <v>1</v>
      </c>
      <c r="P3343" s="8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312"/>
        <v>1.02</v>
      </c>
      <c r="P3344" s="8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312"/>
        <v>1.71</v>
      </c>
      <c r="P3345" s="8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312"/>
        <v>1.01</v>
      </c>
      <c r="P3346" s="8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312"/>
        <v>1.1000000000000001</v>
      </c>
      <c r="P3348" s="8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312"/>
        <v>1.19</v>
      </c>
      <c r="P3349" s="8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312"/>
        <v>1</v>
      </c>
      <c r="P3350" s="8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312"/>
        <v>1.53</v>
      </c>
      <c r="P3351" s="8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312"/>
        <v>1.04</v>
      </c>
      <c r="P3352" s="8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312"/>
        <v>1.01</v>
      </c>
      <c r="P3353" s="8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312"/>
        <v>1.08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312"/>
        <v>3.15</v>
      </c>
      <c r="P3355" s="8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312"/>
        <v>1.02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312"/>
        <v>1.26</v>
      </c>
      <c r="P3357" s="8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312"/>
        <v>1.01</v>
      </c>
      <c r="P3358" s="8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312"/>
        <v>1.01</v>
      </c>
      <c r="P3359" s="8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312"/>
        <v>1.03</v>
      </c>
      <c r="P3360" s="8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312"/>
        <v>1.06</v>
      </c>
      <c r="P3361" s="8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312"/>
        <v>1.01</v>
      </c>
      <c r="P3362" s="8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312"/>
        <v>1.1299999999999999</v>
      </c>
      <c r="P3363" s="8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312"/>
        <v>1.01</v>
      </c>
      <c r="P3365" s="8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312"/>
        <v>1.06</v>
      </c>
      <c r="P3366" s="8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312"/>
        <v>1.04</v>
      </c>
      <c r="P3367" s="8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312"/>
        <v>2.21</v>
      </c>
      <c r="P3368" s="8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312"/>
        <v>1.19</v>
      </c>
      <c r="P3369" s="8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312"/>
        <v>1.05</v>
      </c>
      <c r="P3370" s="8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312"/>
        <v>1.04</v>
      </c>
      <c r="P3371" s="8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312"/>
        <v>1.18</v>
      </c>
      <c r="P3372" s="8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312"/>
        <v>1.39</v>
      </c>
      <c r="P3373" s="8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312"/>
        <v>1.04</v>
      </c>
      <c r="P3374" s="8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312"/>
        <v>1</v>
      </c>
      <c r="P3375" s="8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312"/>
        <v>1.07</v>
      </c>
      <c r="P3376" s="8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312"/>
        <v>1</v>
      </c>
      <c r="P3377" s="8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312"/>
        <v>1</v>
      </c>
      <c r="P3378" s="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312"/>
        <v>1.01</v>
      </c>
      <c r="P3379" s="8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312"/>
        <v>1.08</v>
      </c>
      <c r="P3380" s="8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312"/>
        <v>1.04</v>
      </c>
      <c r="P3381" s="8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312"/>
        <v>1.04</v>
      </c>
      <c r="P3382" s="8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312"/>
        <v>1.02</v>
      </c>
      <c r="P3383" s="8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312"/>
        <v>1.01</v>
      </c>
      <c r="P3384" s="8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312"/>
        <v>1.1200000000000001</v>
      </c>
      <c r="P3385" s="8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312"/>
        <v>1</v>
      </c>
      <c r="P3386" s="8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312"/>
        <v>1</v>
      </c>
      <c r="P3387" s="8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312"/>
        <v>1.05</v>
      </c>
      <c r="P3388" s="8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312"/>
        <v>1.17</v>
      </c>
      <c r="P3389" s="8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312"/>
        <v>1.04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312"/>
        <v>1.1499999999999999</v>
      </c>
      <c r="P3391" s="8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312"/>
        <v>1.02</v>
      </c>
      <c r="P3392" s="8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312"/>
        <v>2.23</v>
      </c>
      <c r="P3393" s="8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312"/>
        <v>1</v>
      </c>
      <c r="P3394" s="8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318">ROUND(E3395/D3395,2)</f>
        <v>1.06</v>
      </c>
      <c r="P3395" s="8">
        <f t="shared" ref="P3395:P3458" si="319">ROUND(IF(L3395,E3395/L3395,0),2)</f>
        <v>36.07</v>
      </c>
      <c r="Q3395" t="str">
        <f t="shared" ref="Q3395:Q3458" si="320" xml:space="preserve"> LEFT(N3395, FIND("/",N3395)-1)</f>
        <v>theater</v>
      </c>
      <c r="R3395" t="str">
        <f t="shared" ref="R3395:R3458" si="321" xml:space="preserve"> RIGHT(N3395,LEN(N3395)-FIND("/",N3395))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318"/>
        <v>1.42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318"/>
        <v>1.84</v>
      </c>
      <c r="P3397" s="8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318"/>
        <v>1.04</v>
      </c>
      <c r="P3398" s="8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318"/>
        <v>1.1200000000000001</v>
      </c>
      <c r="P3399" s="8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318"/>
        <v>1.1100000000000001</v>
      </c>
      <c r="P3400" s="8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318"/>
        <v>1.04</v>
      </c>
      <c r="P3401" s="8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318"/>
        <v>1</v>
      </c>
      <c r="P3402" s="8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318"/>
        <v>1.02</v>
      </c>
      <c r="P3403" s="8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318"/>
        <v>1.1000000000000001</v>
      </c>
      <c r="P3404" s="8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318"/>
        <v>1</v>
      </c>
      <c r="P3405" s="8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318"/>
        <v>1.22</v>
      </c>
      <c r="P3406" s="8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318"/>
        <v>1.38</v>
      </c>
      <c r="P3407" s="8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318"/>
        <v>1</v>
      </c>
      <c r="P3408" s="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318"/>
        <v>1.07</v>
      </c>
      <c r="P3409" s="8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318"/>
        <v>2.11</v>
      </c>
      <c r="P3410" s="8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318"/>
        <v>1.24</v>
      </c>
      <c r="P3411" s="8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318"/>
        <v>1.0900000000000001</v>
      </c>
      <c r="P3412" s="8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318"/>
        <v>1.04</v>
      </c>
      <c r="P3413" s="8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318"/>
        <v>1</v>
      </c>
      <c r="P3414" s="8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318"/>
        <v>1.3</v>
      </c>
      <c r="P3415" s="8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318"/>
        <v>1.04</v>
      </c>
      <c r="P3416" s="8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318"/>
        <v>1</v>
      </c>
      <c r="P3417" s="8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318"/>
        <v>1.2</v>
      </c>
      <c r="P3418" s="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318"/>
        <v>1</v>
      </c>
      <c r="P3419" s="8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318"/>
        <v>1.01</v>
      </c>
      <c r="P3420" s="8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318"/>
        <v>1.07</v>
      </c>
      <c r="P3421" s="8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318"/>
        <v>1.38</v>
      </c>
      <c r="P3422" s="8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318"/>
        <v>1.01</v>
      </c>
      <c r="P3423" s="8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318"/>
        <v>1.0900000000000001</v>
      </c>
      <c r="P3424" s="8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318"/>
        <v>1.04</v>
      </c>
      <c r="P3426" s="8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318"/>
        <v>1.03</v>
      </c>
      <c r="P3427" s="8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318"/>
        <v>1.08</v>
      </c>
      <c r="P3428" s="8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318"/>
        <v>1</v>
      </c>
      <c r="P3429" s="8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318"/>
        <v>1.03</v>
      </c>
      <c r="P3430" s="8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318"/>
        <v>1.0900000000000001</v>
      </c>
      <c r="P3432" s="8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318"/>
        <v>1</v>
      </c>
      <c r="P3433" s="8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318"/>
        <v>1.1000000000000001</v>
      </c>
      <c r="P3434" s="8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318"/>
        <v>1</v>
      </c>
      <c r="P3435" s="8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318"/>
        <v>1.06</v>
      </c>
      <c r="P3436" s="8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318"/>
        <v>1.1200000000000001</v>
      </c>
      <c r="P3437" s="8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318"/>
        <v>1.06</v>
      </c>
      <c r="P3438" s="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318"/>
        <v>1.01</v>
      </c>
      <c r="P3439" s="8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318"/>
        <v>1.04</v>
      </c>
      <c r="P3440" s="8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318"/>
        <v>1.35</v>
      </c>
      <c r="P3441" s="8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318"/>
        <v>1.05</v>
      </c>
      <c r="P3442" s="8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318"/>
        <v>1.03</v>
      </c>
      <c r="P3443" s="8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318"/>
        <v>1.86</v>
      </c>
      <c r="P3445" s="8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318"/>
        <v>1</v>
      </c>
      <c r="P3447" s="8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318"/>
        <v>1.08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318"/>
        <v>1.08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318"/>
        <v>1.1000000000000001</v>
      </c>
      <c r="P3450" s="8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318"/>
        <v>1.71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318"/>
        <v>1.52</v>
      </c>
      <c r="P3452" s="8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318"/>
        <v>1.01</v>
      </c>
      <c r="P3453" s="8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318"/>
        <v>1.53</v>
      </c>
      <c r="P3454" s="8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318"/>
        <v>1.28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318"/>
        <v>1.01</v>
      </c>
      <c r="P3456" s="8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318"/>
        <v>1.01</v>
      </c>
      <c r="P3457" s="8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318"/>
        <v>1.91</v>
      </c>
      <c r="P3458" s="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324">ROUND(E3459/D3459,2)</f>
        <v>1.4</v>
      </c>
      <c r="P3459" s="8">
        <f t="shared" ref="P3459:P3522" si="325">ROUND(IF(L3459,E3459/L3459,0),2)</f>
        <v>50.98</v>
      </c>
      <c r="Q3459" t="str">
        <f t="shared" ref="Q3459:Q3522" si="326" xml:space="preserve"> LEFT(N3459, FIND("/",N3459)-1)</f>
        <v>theater</v>
      </c>
      <c r="R3459" t="str">
        <f t="shared" ref="R3459:R3522" si="327" xml:space="preserve"> RIGHT(N3459,LEN(N3459)-FIND("/",N3459))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324"/>
        <v>1.24</v>
      </c>
      <c r="P3460" s="8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324"/>
        <v>1.26</v>
      </c>
      <c r="P3461" s="8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324"/>
        <v>1.39</v>
      </c>
      <c r="P3463" s="8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324"/>
        <v>2.02</v>
      </c>
      <c r="P3464" s="8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324"/>
        <v>1.03</v>
      </c>
      <c r="P3465" s="8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324"/>
        <v>1.02</v>
      </c>
      <c r="P3466" s="8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324"/>
        <v>1.03</v>
      </c>
      <c r="P3467" s="8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324"/>
        <v>1.27</v>
      </c>
      <c r="P3468" s="8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324"/>
        <v>1.01</v>
      </c>
      <c r="P3469" s="8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324"/>
        <v>1.22</v>
      </c>
      <c r="P3470" s="8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324"/>
        <v>1.1299999999999999</v>
      </c>
      <c r="P3471" s="8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324"/>
        <v>1.5</v>
      </c>
      <c r="P3472" s="8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324"/>
        <v>2.15</v>
      </c>
      <c r="P3473" s="8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324"/>
        <v>1.02</v>
      </c>
      <c r="P3474" s="8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324"/>
        <v>1</v>
      </c>
      <c r="P3475" s="8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324"/>
        <v>1.01</v>
      </c>
      <c r="P3476" s="8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324"/>
        <v>1.1299999999999999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324"/>
        <v>1.1499999999999999</v>
      </c>
      <c r="P3479" s="8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324"/>
        <v>1.1299999999999999</v>
      </c>
      <c r="P3480" s="8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324"/>
        <v>1.28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324"/>
        <v>1.43</v>
      </c>
      <c r="P3482" s="8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324"/>
        <v>1.19</v>
      </c>
      <c r="P3483" s="8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324"/>
        <v>1.38</v>
      </c>
      <c r="P3484" s="8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324"/>
        <v>1.6</v>
      </c>
      <c r="P3485" s="8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324"/>
        <v>1.1399999999999999</v>
      </c>
      <c r="P3486" s="8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324"/>
        <v>1.01</v>
      </c>
      <c r="P3487" s="8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324"/>
        <v>1.55</v>
      </c>
      <c r="P3488" s="8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324"/>
        <v>1.28</v>
      </c>
      <c r="P3489" s="8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324"/>
        <v>1.21</v>
      </c>
      <c r="P3490" s="8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324"/>
        <v>1.1299999999999999</v>
      </c>
      <c r="P3491" s="8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324"/>
        <v>1.28</v>
      </c>
      <c r="P3492" s="8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324"/>
        <v>1.58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324"/>
        <v>1.05</v>
      </c>
      <c r="P3494" s="8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324"/>
        <v>1</v>
      </c>
      <c r="P3495" s="8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324"/>
        <v>1</v>
      </c>
      <c r="P3496" s="8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324"/>
        <v>1.07</v>
      </c>
      <c r="P3497" s="8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324"/>
        <v>1.24</v>
      </c>
      <c r="P3498" s="8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324"/>
        <v>1.0900000000000001</v>
      </c>
      <c r="P3499" s="8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324"/>
        <v>1.02</v>
      </c>
      <c r="P3500" s="8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324"/>
        <v>1.06</v>
      </c>
      <c r="P3501" s="8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324"/>
        <v>1.06</v>
      </c>
      <c r="P3502" s="8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324"/>
        <v>1.01</v>
      </c>
      <c r="P3503" s="8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324"/>
        <v>1.05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324"/>
        <v>1.08</v>
      </c>
      <c r="P3505" s="8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324"/>
        <v>1.04</v>
      </c>
      <c r="P3507" s="8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324"/>
        <v>1.02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324"/>
        <v>1.04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324"/>
        <v>1.06</v>
      </c>
      <c r="P3511" s="8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324"/>
        <v>1.01</v>
      </c>
      <c r="P3512" s="8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324"/>
        <v>1.01</v>
      </c>
      <c r="P3513" s="8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324"/>
        <v>1</v>
      </c>
      <c r="P3514" s="8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324"/>
        <v>1.18</v>
      </c>
      <c r="P3515" s="8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324"/>
        <v>1.03</v>
      </c>
      <c r="P3517" s="8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324"/>
        <v>1</v>
      </c>
      <c r="P3518" s="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324"/>
        <v>1</v>
      </c>
      <c r="P3519" s="8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324"/>
        <v>1.1000000000000001</v>
      </c>
      <c r="P3520" s="8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324"/>
        <v>1.01</v>
      </c>
      <c r="P3521" s="8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324"/>
        <v>1.01</v>
      </c>
      <c r="P3522" s="8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330">ROUND(E3523/D3523,2)</f>
        <v>1.69</v>
      </c>
      <c r="P3523" s="8">
        <f t="shared" ref="P3523:P3586" si="331">ROUND(IF(L3523,E3523/L3523,0),2)</f>
        <v>45.62</v>
      </c>
      <c r="Q3523" t="str">
        <f t="shared" ref="Q3523:Q3586" si="332" xml:space="preserve"> LEFT(N3523, FIND("/",N3523)-1)</f>
        <v>theater</v>
      </c>
      <c r="R3523" t="str">
        <f t="shared" ref="R3523:R3586" si="333" xml:space="preserve"> RIGHT(N3523,LEN(N3523)-FIND("/",N3523))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330"/>
        <v>1</v>
      </c>
      <c r="P3524" s="8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330"/>
        <v>1.1399999999999999</v>
      </c>
      <c r="P3525" s="8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330"/>
        <v>1.02</v>
      </c>
      <c r="P3526" s="8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330"/>
        <v>1.06</v>
      </c>
      <c r="P3527" s="8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330"/>
        <v>1.17</v>
      </c>
      <c r="P3529" s="8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330"/>
        <v>1.01</v>
      </c>
      <c r="P3530" s="8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330"/>
        <v>1.32</v>
      </c>
      <c r="P3531" s="8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330"/>
        <v>1.28</v>
      </c>
      <c r="P3533" s="8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330"/>
        <v>1.19</v>
      </c>
      <c r="P3534" s="8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330"/>
        <v>1.26</v>
      </c>
      <c r="P3535" s="8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330"/>
        <v>1.56</v>
      </c>
      <c r="P3536" s="8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330"/>
        <v>1.03</v>
      </c>
      <c r="P3537" s="8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330"/>
        <v>1.53</v>
      </c>
      <c r="P3538" s="8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330"/>
        <v>1.8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330"/>
        <v>1.28</v>
      </c>
      <c r="P3540" s="8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330"/>
        <v>1.2</v>
      </c>
      <c r="P3541" s="8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330"/>
        <v>1.23</v>
      </c>
      <c r="P3542" s="8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330"/>
        <v>1.05</v>
      </c>
      <c r="P3543" s="8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330"/>
        <v>1.02</v>
      </c>
      <c r="P3544" s="8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330"/>
        <v>1.05</v>
      </c>
      <c r="P3545" s="8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330"/>
        <v>1</v>
      </c>
      <c r="P3546" s="8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330"/>
        <v>1</v>
      </c>
      <c r="P3547" s="8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330"/>
        <v>1.02</v>
      </c>
      <c r="P3548" s="8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330"/>
        <v>1.1399999999999999</v>
      </c>
      <c r="P3549" s="8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330"/>
        <v>1.02</v>
      </c>
      <c r="P3550" s="8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330"/>
        <v>1.02</v>
      </c>
      <c r="P3551" s="8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330"/>
        <v>1.05</v>
      </c>
      <c r="P3552" s="8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330"/>
        <v>1.02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330"/>
        <v>1.06</v>
      </c>
      <c r="P3555" s="8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330"/>
        <v>1.1299999999999999</v>
      </c>
      <c r="P3556" s="8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330"/>
        <v>1</v>
      </c>
      <c r="P3557" s="8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330"/>
        <v>1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330"/>
        <v>1</v>
      </c>
      <c r="P3559" s="8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330"/>
        <v>1.44</v>
      </c>
      <c r="P3560" s="8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330"/>
        <v>1.04</v>
      </c>
      <c r="P3561" s="8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330"/>
        <v>1.08</v>
      </c>
      <c r="P3562" s="8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330"/>
        <v>1.02</v>
      </c>
      <c r="P3563" s="8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330"/>
        <v>1.49</v>
      </c>
      <c r="P3564" s="8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330"/>
        <v>1.05</v>
      </c>
      <c r="P3565" s="8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330"/>
        <v>1.01</v>
      </c>
      <c r="P3566" s="8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330"/>
        <v>1.31</v>
      </c>
      <c r="P3567" s="8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330"/>
        <v>1.05</v>
      </c>
      <c r="P3568" s="8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330"/>
        <v>1.0900000000000001</v>
      </c>
      <c r="P3569" s="8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330"/>
        <v>1.1100000000000001</v>
      </c>
      <c r="P3570" s="8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330"/>
        <v>1</v>
      </c>
      <c r="P3571" s="8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330"/>
        <v>1.1399999999999999</v>
      </c>
      <c r="P3572" s="8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330"/>
        <v>1.22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330"/>
        <v>1</v>
      </c>
      <c r="P3574" s="8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330"/>
        <v>1.03</v>
      </c>
      <c r="P3575" s="8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330"/>
        <v>1.06</v>
      </c>
      <c r="P3576" s="8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330"/>
        <v>1.01</v>
      </c>
      <c r="P3577" s="8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330"/>
        <v>1.3</v>
      </c>
      <c r="P3579" s="8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330"/>
        <v>1</v>
      </c>
      <c r="P3580" s="8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330"/>
        <v>1</v>
      </c>
      <c r="P3581" s="8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330"/>
        <v>1.1399999999999999</v>
      </c>
      <c r="P3582" s="8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330"/>
        <v>1</v>
      </c>
      <c r="P3583" s="8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330"/>
        <v>2.87</v>
      </c>
      <c r="P3584" s="8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330"/>
        <v>1.0900000000000001</v>
      </c>
      <c r="P3585" s="8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330"/>
        <v>1.1599999999999999</v>
      </c>
      <c r="P3586" s="8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336">ROUND(E3587/D3587,2)</f>
        <v>1.19</v>
      </c>
      <c r="P3587" s="8">
        <f t="shared" ref="P3587:P3650" si="337">ROUND(IF(L3587,E3587/L3587,0),2)</f>
        <v>176.09</v>
      </c>
      <c r="Q3587" t="str">
        <f t="shared" ref="Q3587:Q3650" si="338" xml:space="preserve"> LEFT(N3587, FIND("/",N3587)-1)</f>
        <v>theater</v>
      </c>
      <c r="R3587" t="str">
        <f t="shared" ref="R3587:R3650" si="339" xml:space="preserve"> RIGHT(N3587,LEN(N3587)-FIND("/",N3587))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336"/>
        <v>1.0900000000000001</v>
      </c>
      <c r="P3588" s="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336"/>
        <v>1.27</v>
      </c>
      <c r="P3589" s="8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336"/>
        <v>1.01</v>
      </c>
      <c r="P3590" s="8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336"/>
        <v>1.28</v>
      </c>
      <c r="P3591" s="8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336"/>
        <v>1</v>
      </c>
      <c r="P3592" s="8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336"/>
        <v>1.75</v>
      </c>
      <c r="P3593" s="8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336"/>
        <v>1.27</v>
      </c>
      <c r="P3594" s="8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336"/>
        <v>1.1100000000000001</v>
      </c>
      <c r="P3595" s="8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336"/>
        <v>1.26</v>
      </c>
      <c r="P3596" s="8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336"/>
        <v>1.19</v>
      </c>
      <c r="P3597" s="8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336"/>
        <v>1.08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336"/>
        <v>1.03</v>
      </c>
      <c r="P3599" s="8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336"/>
        <v>1.1000000000000001</v>
      </c>
      <c r="P3600" s="8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336"/>
        <v>2.02</v>
      </c>
      <c r="P3601" s="8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336"/>
        <v>1.04</v>
      </c>
      <c r="P3603" s="8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336"/>
        <v>1</v>
      </c>
      <c r="P3604" s="8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336"/>
        <v>1.71</v>
      </c>
      <c r="P3605" s="8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336"/>
        <v>1.1299999999999999</v>
      </c>
      <c r="P3606" s="8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336"/>
        <v>1.84</v>
      </c>
      <c r="P3607" s="8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336"/>
        <v>1.3</v>
      </c>
      <c r="P3608" s="8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336"/>
        <v>1.05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336"/>
        <v>1</v>
      </c>
      <c r="P3610" s="8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336"/>
        <v>1.53</v>
      </c>
      <c r="P3611" s="8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336"/>
        <v>1.62</v>
      </c>
      <c r="P3612" s="8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336"/>
        <v>1.36</v>
      </c>
      <c r="P3613" s="8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336"/>
        <v>1.44</v>
      </c>
      <c r="P3614" s="8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336"/>
        <v>1.01</v>
      </c>
      <c r="P3616" s="8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336"/>
        <v>1.07</v>
      </c>
      <c r="P3617" s="8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336"/>
        <v>1.25</v>
      </c>
      <c r="P3618" s="8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336"/>
        <v>1.19</v>
      </c>
      <c r="P3619" s="8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336"/>
        <v>1.01</v>
      </c>
      <c r="P3620" s="8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336"/>
        <v>1.1299999999999999</v>
      </c>
      <c r="P3621" s="8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336"/>
        <v>1.05</v>
      </c>
      <c r="P3622" s="8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336"/>
        <v>1.1000000000000001</v>
      </c>
      <c r="P3623" s="8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336"/>
        <v>1</v>
      </c>
      <c r="P3624" s="8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336"/>
        <v>1.2</v>
      </c>
      <c r="P3625" s="8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336"/>
        <v>1.05</v>
      </c>
      <c r="P3626" s="8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336"/>
        <v>1.03</v>
      </c>
      <c r="P3627" s="8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336"/>
        <v>1.02</v>
      </c>
      <c r="P3628" s="8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336"/>
        <v>1</v>
      </c>
      <c r="P3629" s="8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336"/>
        <v>0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336"/>
        <v>0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336"/>
        <v>0.51</v>
      </c>
      <c r="P3633" s="8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336"/>
        <v>0.35</v>
      </c>
      <c r="P3635" s="8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336"/>
        <v>0.04</v>
      </c>
      <c r="P3636" s="8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336"/>
        <v>0.36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336"/>
        <v>0.31</v>
      </c>
      <c r="P3639" s="8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336"/>
        <v>7.0000000000000007E-2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336"/>
        <v>0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336"/>
        <v>0.06</v>
      </c>
      <c r="P3642" s="8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336"/>
        <v>0.02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336"/>
        <v>0.16</v>
      </c>
      <c r="P3646" s="8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336"/>
        <v>0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336"/>
        <v>0.05</v>
      </c>
      <c r="P3648" s="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336"/>
        <v>1</v>
      </c>
      <c r="P3650" s="8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342">ROUND(E3651/D3651,2)</f>
        <v>1.04</v>
      </c>
      <c r="P3651" s="8">
        <f t="shared" ref="P3651:P3714" si="343">ROUND(IF(L3651,E3651/L3651,0),2)</f>
        <v>97.5</v>
      </c>
      <c r="Q3651" t="str">
        <f t="shared" ref="Q3651:Q3714" si="344" xml:space="preserve"> LEFT(N3651, FIND("/",N3651)-1)</f>
        <v>theater</v>
      </c>
      <c r="R3651" t="str">
        <f t="shared" ref="R3651:R3714" si="345" xml:space="preserve"> RIGHT(N3651,LEN(N3651)-FIND("/",N3651))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342"/>
        <v>1</v>
      </c>
      <c r="P3652" s="8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342"/>
        <v>1.04</v>
      </c>
      <c r="P3653" s="8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342"/>
        <v>2.5099999999999998</v>
      </c>
      <c r="P3654" s="8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342"/>
        <v>1.01</v>
      </c>
      <c r="P3655" s="8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342"/>
        <v>1.74</v>
      </c>
      <c r="P3656" s="8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342"/>
        <v>1.1599999999999999</v>
      </c>
      <c r="P3657" s="8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342"/>
        <v>1.06</v>
      </c>
      <c r="P3658" s="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342"/>
        <v>1.1100000000000001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342"/>
        <v>1.01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342"/>
        <v>1.02</v>
      </c>
      <c r="P3661" s="8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342"/>
        <v>1</v>
      </c>
      <c r="P3662" s="8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342"/>
        <v>1.01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342"/>
        <v>1.0900000000000001</v>
      </c>
      <c r="P3666" s="8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342"/>
        <v>1.1499999999999999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342"/>
        <v>1</v>
      </c>
      <c r="P3668" s="8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342"/>
        <v>1.03</v>
      </c>
      <c r="P3669" s="8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342"/>
        <v>1.04</v>
      </c>
      <c r="P3670" s="8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342"/>
        <v>1.38</v>
      </c>
      <c r="P3671" s="8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342"/>
        <v>1.1000000000000001</v>
      </c>
      <c r="P3672" s="8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342"/>
        <v>1.01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342"/>
        <v>1.02</v>
      </c>
      <c r="P3674" s="8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342"/>
        <v>1.1399999999999999</v>
      </c>
      <c r="P3675" s="8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342"/>
        <v>1</v>
      </c>
      <c r="P3676" s="8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342"/>
        <v>1.4</v>
      </c>
      <c r="P3677" s="8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342"/>
        <v>1.29</v>
      </c>
      <c r="P3678" s="8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342"/>
        <v>1.03</v>
      </c>
      <c r="P3679" s="8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342"/>
        <v>1.03</v>
      </c>
      <c r="P3680" s="8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342"/>
        <v>1.1000000000000001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8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342"/>
        <v>1.1299999999999999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342"/>
        <v>1.1200000000000001</v>
      </c>
      <c r="P3683" s="8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342"/>
        <v>1.39</v>
      </c>
      <c r="P3684" s="8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342"/>
        <v>1.1100000000000001</v>
      </c>
      <c r="P3685" s="8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342"/>
        <v>1.39</v>
      </c>
      <c r="P3686" s="8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342"/>
        <v>1.06</v>
      </c>
      <c r="P3687" s="8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342"/>
        <v>1.01</v>
      </c>
      <c r="P3688" s="8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342"/>
        <v>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342"/>
        <v>1.0900000000000001</v>
      </c>
      <c r="P3690" s="8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342"/>
        <v>1.18</v>
      </c>
      <c r="P3691" s="8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342"/>
        <v>1.2</v>
      </c>
      <c r="P3692" s="8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342"/>
        <v>1.28</v>
      </c>
      <c r="P3693" s="8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342"/>
        <v>1.26</v>
      </c>
      <c r="P3694" s="8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342"/>
        <v>1.29</v>
      </c>
      <c r="P3695" s="8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342"/>
        <v>1.07</v>
      </c>
      <c r="P3696" s="8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342"/>
        <v>1</v>
      </c>
      <c r="P3697" s="8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342"/>
        <v>1.55</v>
      </c>
      <c r="P3698" s="8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342"/>
        <v>1.1100000000000001</v>
      </c>
      <c r="P3700" s="8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342"/>
        <v>1.01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342"/>
        <v>1.21</v>
      </c>
      <c r="P3702" s="8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342"/>
        <v>1</v>
      </c>
      <c r="P3703" s="8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342"/>
        <v>1.0900000000000001</v>
      </c>
      <c r="P3704" s="8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342"/>
        <v>1.23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342"/>
        <v>1.36</v>
      </c>
      <c r="P3706" s="8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342"/>
        <v>1.03</v>
      </c>
      <c r="P3707" s="8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342"/>
        <v>1.21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342"/>
        <v>1.86</v>
      </c>
      <c r="P3709" s="8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342"/>
        <v>3</v>
      </c>
      <c r="P3710" s="8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342"/>
        <v>1.08</v>
      </c>
      <c r="P3711" s="8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342"/>
        <v>1.41</v>
      </c>
      <c r="P3712" s="8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342"/>
        <v>1.1399999999999999</v>
      </c>
      <c r="P3713" s="8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342"/>
        <v>1.54</v>
      </c>
      <c r="P3714" s="8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348">ROUND(E3715/D3715,2)</f>
        <v>1.02</v>
      </c>
      <c r="P3715" s="8">
        <f t="shared" ref="P3715:P3778" si="349">ROUND(IF(L3715,E3715/L3715,0),2)</f>
        <v>106.84</v>
      </c>
      <c r="Q3715" t="str">
        <f t="shared" ref="Q3715:Q3778" si="350" xml:space="preserve"> LEFT(N3715, FIND("/",N3715)-1)</f>
        <v>theater</v>
      </c>
      <c r="R3715" t="str">
        <f t="shared" ref="R3715:R3778" si="351" xml:space="preserve"> RIGHT(N3715,LEN(N3715)-FIND("/",N3715))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348"/>
        <v>1.02</v>
      </c>
      <c r="P3716" s="8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348"/>
        <v>1.03</v>
      </c>
      <c r="P3717" s="8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348"/>
        <v>1.56</v>
      </c>
      <c r="P3718" s="8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348"/>
        <v>1.01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348"/>
        <v>2.39</v>
      </c>
      <c r="P3720" s="8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348"/>
        <v>1.05</v>
      </c>
      <c r="P3722" s="8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348"/>
        <v>1.01</v>
      </c>
      <c r="P3723" s="8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348"/>
        <v>1.1100000000000001</v>
      </c>
      <c r="P3724" s="8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348"/>
        <v>1.02</v>
      </c>
      <c r="P3725" s="8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348"/>
        <v>1.03</v>
      </c>
      <c r="P3726" s="8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348"/>
        <v>3.39</v>
      </c>
      <c r="P3728" s="8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348"/>
        <v>1.01</v>
      </c>
      <c r="P3729" s="8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8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348"/>
        <v>0.09</v>
      </c>
      <c r="P3730" s="8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348"/>
        <v>7.0000000000000007E-2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348"/>
        <v>0.11</v>
      </c>
      <c r="P3733" s="8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348"/>
        <v>0.15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348"/>
        <v>0.28000000000000003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348"/>
        <v>0.13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348"/>
        <v>0.01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348"/>
        <v>0.21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348"/>
        <v>0.2</v>
      </c>
      <c r="P3741" s="8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348"/>
        <v>0.18</v>
      </c>
      <c r="P3742" s="8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348"/>
        <v>0.02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348"/>
        <v>1.04</v>
      </c>
      <c r="P3750" s="8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348"/>
        <v>1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348"/>
        <v>1.33</v>
      </c>
      <c r="P3753" s="8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348"/>
        <v>1.1299999999999999</v>
      </c>
      <c r="P3754" s="8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348"/>
        <v>1.03</v>
      </c>
      <c r="P3755" s="8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348"/>
        <v>1.2</v>
      </c>
      <c r="P3756" s="8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348"/>
        <v>1.3</v>
      </c>
      <c r="P3757" s="8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348"/>
        <v>1.01</v>
      </c>
      <c r="P3758" s="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348"/>
        <v>1.0900000000000001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348"/>
        <v>1.02</v>
      </c>
      <c r="P3760" s="8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348"/>
        <v>1.1000000000000001</v>
      </c>
      <c r="P3761" s="8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348"/>
        <v>1.01</v>
      </c>
      <c r="P3762" s="8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348"/>
        <v>1</v>
      </c>
      <c r="P3763" s="8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348"/>
        <v>1.06</v>
      </c>
      <c r="P3764" s="8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348"/>
        <v>1</v>
      </c>
      <c r="P3765" s="8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348"/>
        <v>1</v>
      </c>
      <c r="P3766" s="8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348"/>
        <v>1.1299999999999999</v>
      </c>
      <c r="P3767" s="8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348"/>
        <v>1.03</v>
      </c>
      <c r="P3768" s="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348"/>
        <v>1.17</v>
      </c>
      <c r="P3769" s="8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348"/>
        <v>1.08</v>
      </c>
      <c r="P3770" s="8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348"/>
        <v>1</v>
      </c>
      <c r="P3771" s="8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348"/>
        <v>1.46</v>
      </c>
      <c r="P3773" s="8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348"/>
        <v>1.1000000000000001</v>
      </c>
      <c r="P3774" s="8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348"/>
        <v>1.08</v>
      </c>
      <c r="P3775" s="8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348"/>
        <v>1</v>
      </c>
      <c r="P3777" s="8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348"/>
        <v>1.07</v>
      </c>
      <c r="P3778" s="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354">ROUND(E3779/D3779,2)</f>
        <v>1.43</v>
      </c>
      <c r="P3779" s="8">
        <f t="shared" ref="P3779:P3842" si="355">ROUND(IF(L3779,E3779/L3779,0),2)</f>
        <v>48.54</v>
      </c>
      <c r="Q3779" t="str">
        <f t="shared" ref="Q3779:Q3842" si="356" xml:space="preserve"> LEFT(N3779, FIND("/",N3779)-1)</f>
        <v>theater</v>
      </c>
      <c r="R3779" t="str">
        <f t="shared" ref="R3779:R3842" si="357" xml:space="preserve"> RIGHT(N3779,LEN(N3779)-FIND("/",N3779))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354"/>
        <v>1.05</v>
      </c>
      <c r="P3780" s="8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354"/>
        <v>1.04</v>
      </c>
      <c r="P3781" s="8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354"/>
        <v>1.1000000000000001</v>
      </c>
      <c r="P3783" s="8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354"/>
        <v>1.02</v>
      </c>
      <c r="P3784" s="8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354"/>
        <v>1.29</v>
      </c>
      <c r="P3785" s="8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354"/>
        <v>1.51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354"/>
        <v>1.1100000000000001</v>
      </c>
      <c r="P3788" s="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354"/>
        <v>1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354"/>
        <v>0.01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354"/>
        <v>0.03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354"/>
        <v>0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354"/>
        <v>0.6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354"/>
        <v>0.02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354"/>
        <v>0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354"/>
        <v>0.9</v>
      </c>
      <c r="P3799" s="8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354"/>
        <v>0.01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354"/>
        <v>0.04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354"/>
        <v>0.04</v>
      </c>
      <c r="P3802" s="8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354"/>
        <v>0.09</v>
      </c>
      <c r="P3803" s="8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354"/>
        <v>0.2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354"/>
        <v>0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354"/>
        <v>0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354"/>
        <v>0.3</v>
      </c>
      <c r="P3809" s="8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354"/>
        <v>1</v>
      </c>
      <c r="P3810" s="8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354"/>
        <v>1.01</v>
      </c>
      <c r="P3811" s="8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354"/>
        <v>1.22</v>
      </c>
      <c r="P3812" s="8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354"/>
        <v>3.3</v>
      </c>
      <c r="P3813" s="8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354"/>
        <v>1.1000000000000001</v>
      </c>
      <c r="P3814" s="8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354"/>
        <v>1.01</v>
      </c>
      <c r="P3815" s="8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354"/>
        <v>1.4</v>
      </c>
      <c r="P3816" s="8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354"/>
        <v>1</v>
      </c>
      <c r="P3817" s="8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354"/>
        <v>1.19</v>
      </c>
      <c r="P3818" s="8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354"/>
        <v>1.07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354"/>
        <v>1.06</v>
      </c>
      <c r="P3821" s="8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354"/>
        <v>1.43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354"/>
        <v>1.05</v>
      </c>
      <c r="P3823" s="8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354"/>
        <v>1.1000000000000001</v>
      </c>
      <c r="P3824" s="8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354"/>
        <v>1.06</v>
      </c>
      <c r="P3825" s="8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354"/>
        <v>1.08</v>
      </c>
      <c r="P3826" s="8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354"/>
        <v>1.05</v>
      </c>
      <c r="P3827" s="8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354"/>
        <v>1.19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354"/>
        <v>1.53</v>
      </c>
      <c r="P3829" s="8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354"/>
        <v>1</v>
      </c>
      <c r="P3830" s="8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354"/>
        <v>1</v>
      </c>
      <c r="P3831" s="8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354"/>
        <v>1.06</v>
      </c>
      <c r="P3833" s="8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354"/>
        <v>1.05</v>
      </c>
      <c r="P3834" s="8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354"/>
        <v>1.17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354"/>
        <v>1.0900000000000001</v>
      </c>
      <c r="P3836" s="8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354"/>
        <v>1.1299999999999999</v>
      </c>
      <c r="P3838" s="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354"/>
        <v>1.02</v>
      </c>
      <c r="P3839" s="8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354"/>
        <v>1.01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354"/>
        <v>1.01</v>
      </c>
      <c r="P3841" s="8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354"/>
        <v>65</v>
      </c>
      <c r="P3842" s="8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360">ROUND(E3843/D3843,2)</f>
        <v>0.09</v>
      </c>
      <c r="P3843" s="8">
        <f t="shared" ref="P3843:P3906" si="361">ROUND(IF(L3843,E3843/L3843,0),2)</f>
        <v>25.65</v>
      </c>
      <c r="Q3843" t="str">
        <f t="shared" ref="Q3843:Q3906" si="362" xml:space="preserve"> LEFT(N3843, FIND("/",N3843)-1)</f>
        <v>theater</v>
      </c>
      <c r="R3843" t="str">
        <f t="shared" ref="R3843:R3906" si="363" xml:space="preserve"> RIGHT(N3843,LEN(N3843)-FIND("/",N3843))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360"/>
        <v>0.22</v>
      </c>
      <c r="P3844" s="8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360"/>
        <v>0.21</v>
      </c>
      <c r="P3845" s="8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360"/>
        <v>0.41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360"/>
        <v>0.02</v>
      </c>
      <c r="P3847" s="8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360"/>
        <v>0.03</v>
      </c>
      <c r="P3848" s="8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360"/>
        <v>0.16</v>
      </c>
      <c r="P3849" s="8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360"/>
        <v>0.16</v>
      </c>
      <c r="P3850" s="8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360"/>
        <v>7.0000000000000007E-2</v>
      </c>
      <c r="P3851" s="8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360"/>
        <v>0.04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360"/>
        <v>0.34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360"/>
        <v>0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360"/>
        <v>0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360"/>
        <v>0.16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360"/>
        <v>0.03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360"/>
        <v>0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360"/>
        <v>0.05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360"/>
        <v>0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360"/>
        <v>0.18</v>
      </c>
      <c r="P3862" s="8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360"/>
        <v>0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360"/>
        <v>0.01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360"/>
        <v>0.27</v>
      </c>
      <c r="P3867" s="8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360"/>
        <v>0.01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360"/>
        <v>0.13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360"/>
        <v>0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360"/>
        <v>0.03</v>
      </c>
      <c r="P3871" s="8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360"/>
        <v>0.03</v>
      </c>
      <c r="P3873" s="8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360"/>
        <v>0.53</v>
      </c>
      <c r="P3878" s="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360"/>
        <v>0.05</v>
      </c>
      <c r="P3879" s="8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360"/>
        <v>0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360"/>
        <v>0.13</v>
      </c>
      <c r="P3882" s="8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360"/>
        <v>0.02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360"/>
        <v>0.27</v>
      </c>
      <c r="P3890" s="8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360"/>
        <v>0.01</v>
      </c>
      <c r="P3891" s="8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360"/>
        <v>0.17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360"/>
        <v>0.33</v>
      </c>
      <c r="P3893" s="8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360"/>
        <v>0.22</v>
      </c>
      <c r="P3895" s="8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360"/>
        <v>0.03</v>
      </c>
      <c r="P3896" s="8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360"/>
        <v>0.11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360"/>
        <v>0.18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360"/>
        <v>0.33</v>
      </c>
      <c r="P3900" s="8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360"/>
        <v>0.01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360"/>
        <v>0.05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360"/>
        <v>0.01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360"/>
        <v>0.49</v>
      </c>
      <c r="P3904" s="8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360"/>
        <v>0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366">ROUND(E3907/D3907,2)</f>
        <v>0.12</v>
      </c>
      <c r="P3907" s="8">
        <f t="shared" ref="P3907:P3970" si="367">ROUND(IF(L3907,E3907/L3907,0),2)</f>
        <v>24.71</v>
      </c>
      <c r="Q3907" t="str">
        <f t="shared" ref="Q3907:Q3970" si="368" xml:space="preserve"> LEFT(N3907, FIND("/",N3907)-1)</f>
        <v>theater</v>
      </c>
      <c r="R3907" t="str">
        <f t="shared" ref="R3907:R3970" si="369" xml:space="preserve"> RIGHT(N3907,LEN(N3907)-FIND("/",N3907))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366"/>
        <v>0.67</v>
      </c>
      <c r="P3908" s="8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366"/>
        <v>0.15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366"/>
        <v>0.09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366"/>
        <v>0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366"/>
        <v>0.03</v>
      </c>
      <c r="P3912" s="8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366"/>
        <v>0.37</v>
      </c>
      <c r="P3913" s="8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366"/>
        <v>0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366"/>
        <v>0.1</v>
      </c>
      <c r="P3915" s="8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366"/>
        <v>0.36</v>
      </c>
      <c r="P3916" s="8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366"/>
        <v>0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366"/>
        <v>0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366"/>
        <v>0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366"/>
        <v>0.02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366"/>
        <v>0.05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366"/>
        <v>0.08</v>
      </c>
      <c r="P3924" s="8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366"/>
        <v>0.12</v>
      </c>
      <c r="P3925" s="8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366"/>
        <v>0.15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366"/>
        <v>0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366"/>
        <v>0.13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366"/>
        <v>0.02</v>
      </c>
      <c r="P3931" s="8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366"/>
        <v>0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366"/>
        <v>0.16</v>
      </c>
      <c r="P3935" s="8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366"/>
        <v>0.11</v>
      </c>
      <c r="P3936" s="8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366"/>
        <v>0.44</v>
      </c>
      <c r="P3937" s="8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366"/>
        <v>0.86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366"/>
        <v>0.12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366"/>
        <v>0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366"/>
        <v>0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366"/>
        <v>0.01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366"/>
        <v>0.36</v>
      </c>
      <c r="P3945" s="8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366"/>
        <v>0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366"/>
        <v>0.03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366"/>
        <v>0.03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366"/>
        <v>0.16</v>
      </c>
      <c r="P3951" s="8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366"/>
        <v>0.01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366"/>
        <v>0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366"/>
        <v>0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366"/>
        <v>0.24</v>
      </c>
      <c r="P3957" s="8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366"/>
        <v>0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366"/>
        <v>0.32</v>
      </c>
      <c r="P3960" s="8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366"/>
        <v>0.24</v>
      </c>
      <c r="P3961" s="8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366"/>
        <v>0.02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366"/>
        <v>0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366"/>
        <v>0.03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366"/>
        <v>0.06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366"/>
        <v>0.14000000000000001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366"/>
        <v>0.01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366"/>
        <v>0.24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366"/>
        <v>0.11</v>
      </c>
      <c r="P3970" s="8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372">ROUND(E3971/D3971,2)</f>
        <v>7.0000000000000007E-2</v>
      </c>
      <c r="P3971" s="8">
        <f t="shared" ref="P3971:P4034" si="373">ROUND(IF(L3971,E3971/L3971,0),2)</f>
        <v>35.17</v>
      </c>
      <c r="Q3971" t="str">
        <f t="shared" ref="Q3971:Q4034" si="374" xml:space="preserve"> LEFT(N3971, FIND("/",N3971)-1)</f>
        <v>theater</v>
      </c>
      <c r="R3971" t="str">
        <f t="shared" ref="R3971:R4034" si="375" xml:space="preserve"> RIGHT(N3971,LEN(N3971)-FIND("/",N3971))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372"/>
        <v>0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372"/>
        <v>0.01</v>
      </c>
      <c r="P3973" s="8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372"/>
        <v>0.21</v>
      </c>
      <c r="P3974" s="8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372"/>
        <v>0.78</v>
      </c>
      <c r="P3975" s="8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372"/>
        <v>0.32</v>
      </c>
      <c r="P3976" s="8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372"/>
        <v>0.48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372"/>
        <v>0.01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372"/>
        <v>0.11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372"/>
        <v>0.02</v>
      </c>
      <c r="P3981" s="8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372"/>
        <v>0.18</v>
      </c>
      <c r="P3982" s="8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372"/>
        <v>0.04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372"/>
        <v>0.35</v>
      </c>
      <c r="P3985" s="8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372"/>
        <v>0.06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372"/>
        <v>0.32</v>
      </c>
      <c r="P3987" s="8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372"/>
        <v>0.1</v>
      </c>
      <c r="P3988" s="8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372"/>
        <v>0.38</v>
      </c>
      <c r="P3989" s="8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372"/>
        <v>0.02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372"/>
        <v>0.04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372"/>
        <v>0.05</v>
      </c>
      <c r="P3994" s="8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372"/>
        <v>0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372"/>
        <v>0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372"/>
        <v>0.17</v>
      </c>
      <c r="P3998" s="8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372"/>
        <v>0.56999999999999995</v>
      </c>
      <c r="P4000" s="8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372"/>
        <v>0.17</v>
      </c>
      <c r="P4001" s="8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372"/>
        <v>0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372"/>
        <v>0.38</v>
      </c>
      <c r="P4003" s="8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372"/>
        <v>0.02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372"/>
        <v>0.1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372"/>
        <v>0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372"/>
        <v>0.01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372"/>
        <v>0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372"/>
        <v>0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372"/>
        <v>0.04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372"/>
        <v>0.24</v>
      </c>
      <c r="P4012" s="8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372"/>
        <v>0.08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372"/>
        <v>0.01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372"/>
        <v>0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372"/>
        <v>0.01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372"/>
        <v>0.09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372"/>
        <v>0.01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372"/>
        <v>0.17</v>
      </c>
      <c r="P4022" s="8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372"/>
        <v>0.01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372"/>
        <v>0.7</v>
      </c>
      <c r="P4024" s="8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372"/>
        <v>0.01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372"/>
        <v>7.0000000000000007E-2</v>
      </c>
      <c r="P4029" s="8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372"/>
        <v>0.28000000000000003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372"/>
        <v>0.16</v>
      </c>
      <c r="P4032" s="8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372"/>
        <v>7.0000000000000007E-2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378">ROUND(E4035/D4035,2)</f>
        <v>0.26</v>
      </c>
      <c r="P4035" s="8">
        <f t="shared" ref="P4035:P4098" si="379">ROUND(IF(L4035,E4035/L4035,0),2)</f>
        <v>65.34</v>
      </c>
      <c r="Q4035" t="str">
        <f t="shared" ref="Q4035:Q4098" si="380" xml:space="preserve"> LEFT(N4035, FIND("/",N4035)-1)</f>
        <v>theater</v>
      </c>
      <c r="R4035" t="str">
        <f t="shared" ref="R4035:R4098" si="381" xml:space="preserve"> RIGHT(N4035,LEN(N4035)-FIND("/",N4035))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378"/>
        <v>0.01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378"/>
        <v>0.37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378"/>
        <v>0.47</v>
      </c>
      <c r="P4038" s="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378"/>
        <v>0.11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378"/>
        <v>0.12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378"/>
        <v>0.31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378"/>
        <v>0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378"/>
        <v>0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378"/>
        <v>0.38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378"/>
        <v>0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378"/>
        <v>0.08</v>
      </c>
      <c r="P4048" s="8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378"/>
        <v>0.02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378"/>
        <v>0.18</v>
      </c>
      <c r="P4050" s="8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378"/>
        <v>0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378"/>
        <v>0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378"/>
        <v>0.38</v>
      </c>
      <c r="P4054" s="8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378"/>
        <v>0.18</v>
      </c>
      <c r="P4057" s="8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378"/>
        <v>0.53</v>
      </c>
      <c r="P4058" s="8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378"/>
        <v>0.22</v>
      </c>
      <c r="P4059" s="8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378"/>
        <v>0.03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378"/>
        <v>0.03</v>
      </c>
      <c r="P4061" s="8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378"/>
        <v>0.03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378"/>
        <v>0.02</v>
      </c>
      <c r="P4064" s="8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378"/>
        <v>0.01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378"/>
        <v>0.19</v>
      </c>
      <c r="P4066" s="8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378"/>
        <v>0.01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378"/>
        <v>0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378"/>
        <v>0.61</v>
      </c>
      <c r="P4069" s="8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378"/>
        <v>0.34</v>
      </c>
      <c r="P4071" s="8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378"/>
        <v>0.17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378"/>
        <v>0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378"/>
        <v>0.01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378"/>
        <v>0.27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378"/>
        <v>0.28999999999999998</v>
      </c>
      <c r="P4077" s="8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378"/>
        <v>0.09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378"/>
        <v>0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378"/>
        <v>0.16</v>
      </c>
      <c r="P4083" s="8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378"/>
        <v>0.22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378"/>
        <v>0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378"/>
        <v>0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378"/>
        <v>0.05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378"/>
        <v>0.11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378"/>
        <v>0.05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378"/>
        <v>0.03</v>
      </c>
      <c r="P4092" s="8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378"/>
        <v>0.13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378"/>
        <v>0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378"/>
        <v>0.02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378"/>
        <v>0.37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378"/>
        <v>0.03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378"/>
        <v>0.11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384">ROUND(E4099/D4099,2)</f>
        <v>0</v>
      </c>
      <c r="P4099" s="8">
        <f t="shared" ref="P4099:P4115" si="385">ROUND(IF(L4099,E4099/L4099,0),2)</f>
        <v>0</v>
      </c>
      <c r="Q4099" t="str">
        <f t="shared" ref="Q4099:Q4115" si="386" xml:space="preserve"> LEFT(N4099, FIND("/",N4099)-1)</f>
        <v>theater</v>
      </c>
      <c r="R4099" t="str">
        <f t="shared" ref="R4099:R4115" si="387" xml:space="preserve"> RIGHT(N4099,LEN(N4099)-FIND("/",N4099))</f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384"/>
        <v>0.01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384"/>
        <v>0.27</v>
      </c>
      <c r="P4104" s="8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384"/>
        <v>0.1</v>
      </c>
      <c r="P4105" s="8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384"/>
        <v>0.21</v>
      </c>
      <c r="P4106" s="8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384"/>
        <v>7.0000000000000007E-2</v>
      </c>
      <c r="P4107" s="8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384"/>
        <v>0.71</v>
      </c>
      <c r="P4108" s="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384"/>
        <v>0.02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384"/>
        <v>0.02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384"/>
        <v>0.28999999999999998</v>
      </c>
      <c r="P4112" s="8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384"/>
        <v>0.03</v>
      </c>
      <c r="P4113" s="8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384"/>
        <v>0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384"/>
        <v>0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1:F4115">
    <cfRule type="containsText" dxfId="3" priority="4" operator="containsText" text="canceled">
      <formula>NOT(ISERROR(SEARCH("canceled",F1)))</formula>
    </cfRule>
    <cfRule type="containsText" dxfId="2" priority="5" operator="containsText" text="live">
      <formula>NOT(ISERROR(SEARCH("live",F1)))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2:O4115">
    <cfRule type="colorScale" priority="3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C51F2-591D-5549-9EA6-EEE26CFE363B}">
  <dimension ref="A1:H17"/>
  <sheetViews>
    <sheetView workbookViewId="0">
      <selection activeCell="R32" sqref="R32"/>
    </sheetView>
  </sheetViews>
  <sheetFormatPr baseColWidth="10" defaultRowHeight="15"/>
  <cols>
    <col min="1" max="1" width="12.1640625" bestFit="1" customWidth="1"/>
    <col min="2" max="2" width="15" bestFit="1" customWidth="1"/>
    <col min="3" max="3" width="7" bestFit="1" customWidth="1"/>
    <col min="4" max="4" width="6" bestFit="1" customWidth="1"/>
    <col min="5" max="5" width="9" bestFit="1" customWidth="1"/>
    <col min="6" max="6" width="10" bestFit="1" customWidth="1"/>
    <col min="7" max="7" width="10.83203125" style="25"/>
  </cols>
  <sheetData>
    <row r="1" spans="1:8">
      <c r="A1" s="6" t="s">
        <v>8223</v>
      </c>
      <c r="B1" t="s">
        <v>8364</v>
      </c>
    </row>
    <row r="3" spans="1:8">
      <c r="A3" s="6" t="s">
        <v>8362</v>
      </c>
      <c r="B3" s="6" t="s">
        <v>8363</v>
      </c>
    </row>
    <row r="4" spans="1:8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s="25" t="s">
        <v>8411</v>
      </c>
      <c r="H4" s="14" t="s">
        <v>8412</v>
      </c>
    </row>
    <row r="5" spans="1:8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  <c r="G5" s="25">
        <f>GETPIVOTDATA("state",$A$3,"Category","film &amp; video")/GETPIVOTDATA("state",$A$3)</f>
        <v>0.12639766650461837</v>
      </c>
      <c r="H5" s="14">
        <f>GETPIVOTDATA("state",$A$3,"state","successful","Category","film &amp; video")/GETPIVOTDATA("state",$A$3,"Category","film &amp; video")</f>
        <v>0.57692307692307687</v>
      </c>
    </row>
    <row r="6" spans="1:8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  <c r="G6" s="25">
        <f>GETPIVOTDATA("state",$A$3,"Category","food")/GETPIVOTDATA("state",$A$3)</f>
        <v>4.8614487117160911E-2</v>
      </c>
      <c r="H6" s="14">
        <f>GETPIVOTDATA("state",$A$3,"state","successful","Category","food")/GETPIVOTDATA("state",$A$3,"Category","food")</f>
        <v>0.17</v>
      </c>
    </row>
    <row r="7" spans="1:8">
      <c r="A7" s="7" t="s">
        <v>8333</v>
      </c>
      <c r="B7" s="8"/>
      <c r="C7" s="8">
        <v>140</v>
      </c>
      <c r="D7" s="8"/>
      <c r="E7" s="8">
        <v>80</v>
      </c>
      <c r="F7" s="8">
        <v>220</v>
      </c>
      <c r="G7" s="25">
        <f>GETPIVOTDATA("state",$A$3,"Category","games")/GETPIVOTDATA("state",$A$3)</f>
        <v>5.3475935828877004E-2</v>
      </c>
      <c r="H7" s="14">
        <f>GETPIVOTDATA("state",$A$3,"state","successful","Category","games")/GETPIVOTDATA("state",$A$3,"Category","games")</f>
        <v>0.36363636363636365</v>
      </c>
    </row>
    <row r="8" spans="1:8">
      <c r="A8" s="7" t="s">
        <v>8331</v>
      </c>
      <c r="B8" s="8">
        <v>24</v>
      </c>
      <c r="C8" s="8"/>
      <c r="D8" s="8"/>
      <c r="E8" s="8"/>
      <c r="F8" s="8">
        <v>24</v>
      </c>
      <c r="G8" s="25">
        <f>GETPIVOTDATA("state",$A$3,"Category","journalism")/GETPIVOTDATA("state",$A$3)</f>
        <v>5.8337384540593099E-3</v>
      </c>
      <c r="H8" s="14">
        <f>GETPIVOTDATA("state",$A$3,"state","successful","Category","journalism")/GETPIVOTDATA("state",$A$3,"Category","journalism")</f>
        <v>0</v>
      </c>
    </row>
    <row r="9" spans="1:8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  <c r="G9" s="25">
        <f>GETPIVOTDATA("state",$A$3,"Category","music")/GETPIVOTDATA("state",$A$3)</f>
        <v>0.17015070491006321</v>
      </c>
      <c r="H9" s="14">
        <f>GETPIVOTDATA("state",$A$3,"state","successful","Category","music")/GETPIVOTDATA("state",$A$3,"Category","music")</f>
        <v>0.77142857142857146</v>
      </c>
    </row>
    <row r="10" spans="1:8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  <c r="G10" s="25">
        <f>GETPIVOTDATA("state",$A$3,"Category","photography")/GETPIVOTDATA("state",$A$3)</f>
        <v>5.3475935828877004E-2</v>
      </c>
      <c r="H10" s="14">
        <f>GETPIVOTDATA("state",$A$3,"state","successful","Category","photography")/GETPIVOTDATA("state",$A$3,"Category","photography")</f>
        <v>0.4681818181818182</v>
      </c>
    </row>
    <row r="11" spans="1:8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  <c r="G11" s="25">
        <f>GETPIVOTDATA("state",$A$3,"Category","publishing")/GETPIVOTDATA("state",$A$3)</f>
        <v>5.7608167233835682E-2</v>
      </c>
      <c r="H11" s="14">
        <f>GETPIVOTDATA("state",$A$3,"state","successful","Category","publishing")/GETPIVOTDATA("state",$A$3,"Category","publishing")</f>
        <v>0.33755274261603374</v>
      </c>
    </row>
    <row r="12" spans="1:8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  <c r="G12" s="25">
        <f>GETPIVOTDATA("state",$A$3,"Category","technology")/GETPIVOTDATA("state",$A$3)</f>
        <v>0.14584346135148274</v>
      </c>
      <c r="H12" s="14">
        <f>GETPIVOTDATA("state",$A$3,"state","successful","Category","technology")/GETPIVOTDATA("state",$A$3,"Category","technology")</f>
        <v>0.34833333333333333</v>
      </c>
    </row>
    <row r="13" spans="1:8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  <c r="G13" s="25">
        <f>GETPIVOTDATA("state",$A$3,"Category","theater")/GETPIVOTDATA("state",$A$3)</f>
        <v>0.33859990277102575</v>
      </c>
      <c r="H13" s="14">
        <f>GETPIVOTDATA("state",$A$3,"state","successful","Category","theater")/GETPIVOTDATA("state",$A$3,"Category","theater")</f>
        <v>0.60229720028715006</v>
      </c>
    </row>
    <row r="14" spans="1:8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  <row r="15" spans="1:8">
      <c r="A15" s="7"/>
    </row>
    <row r="17" spans="1:5">
      <c r="A17" s="7"/>
      <c r="B17" s="15"/>
      <c r="C17" s="15"/>
      <c r="D17" s="15"/>
      <c r="E17" s="1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DC295-3A97-874F-AFF0-24EC47982D7A}">
  <dimension ref="A1:F47"/>
  <sheetViews>
    <sheetView workbookViewId="0">
      <selection activeCell="U10" sqref="U10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6" t="s">
        <v>8223</v>
      </c>
      <c r="B1" t="s">
        <v>8364</v>
      </c>
    </row>
    <row r="2" spans="1:6">
      <c r="A2" s="6" t="s">
        <v>8308</v>
      </c>
      <c r="B2" t="s">
        <v>8364</v>
      </c>
    </row>
    <row r="4" spans="1:6">
      <c r="A4" s="6" t="s">
        <v>8362</v>
      </c>
      <c r="B4" s="6" t="s">
        <v>8363</v>
      </c>
    </row>
    <row r="5" spans="1:6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7" t="s">
        <v>8316</v>
      </c>
      <c r="B6" s="8"/>
      <c r="C6" s="8">
        <v>100</v>
      </c>
      <c r="D6" s="8"/>
      <c r="E6" s="8"/>
      <c r="F6" s="8">
        <v>100</v>
      </c>
    </row>
    <row r="7" spans="1:6">
      <c r="A7" s="7" t="s">
        <v>8344</v>
      </c>
      <c r="B7" s="8">
        <v>20</v>
      </c>
      <c r="C7" s="8"/>
      <c r="D7" s="8"/>
      <c r="E7" s="8"/>
      <c r="F7" s="8">
        <v>20</v>
      </c>
    </row>
    <row r="8" spans="1:6">
      <c r="A8" s="7" t="s">
        <v>8332</v>
      </c>
      <c r="B8" s="8">
        <v>24</v>
      </c>
      <c r="C8" s="8"/>
      <c r="D8" s="8"/>
      <c r="E8" s="8"/>
      <c r="F8" s="8">
        <v>24</v>
      </c>
    </row>
    <row r="9" spans="1:6">
      <c r="A9" s="7" t="s">
        <v>8358</v>
      </c>
      <c r="B9" s="8"/>
      <c r="C9" s="8">
        <v>40</v>
      </c>
      <c r="D9" s="8"/>
      <c r="E9" s="8"/>
      <c r="F9" s="8">
        <v>40</v>
      </c>
    </row>
    <row r="10" spans="1:6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81385-B612-A14D-B2F1-4B944D592D0F}">
  <dimension ref="A2:E18"/>
  <sheetViews>
    <sheetView topLeftCell="A3" workbookViewId="0">
      <selection activeCell="P8" sqref="P8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1.83203125" bestFit="1" customWidth="1"/>
    <col min="7" max="7" width="28" bestFit="1" customWidth="1"/>
    <col min="8" max="8" width="16" bestFit="1" customWidth="1"/>
    <col min="9" max="9" width="32.33203125" bestFit="1" customWidth="1"/>
  </cols>
  <sheetData>
    <row r="2" spans="1:5">
      <c r="A2" s="6" t="s">
        <v>8308</v>
      </c>
      <c r="B2" t="s">
        <v>8364</v>
      </c>
    </row>
    <row r="4" spans="1:5">
      <c r="A4" s="6" t="s">
        <v>8362</v>
      </c>
      <c r="B4" s="6" t="s">
        <v>8363</v>
      </c>
    </row>
    <row r="5" spans="1:5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>
      <c r="A6" s="11" t="s">
        <v>8373</v>
      </c>
      <c r="B6" s="8">
        <v>183</v>
      </c>
      <c r="C6" s="8">
        <v>149</v>
      </c>
      <c r="D6" s="8">
        <v>34</v>
      </c>
      <c r="E6" s="8">
        <v>366</v>
      </c>
    </row>
    <row r="7" spans="1:5">
      <c r="A7" s="11" t="s">
        <v>8374</v>
      </c>
      <c r="B7" s="8">
        <v>202</v>
      </c>
      <c r="C7" s="8">
        <v>105</v>
      </c>
      <c r="D7" s="8">
        <v>27</v>
      </c>
      <c r="E7" s="8">
        <v>334</v>
      </c>
    </row>
    <row r="8" spans="1:5">
      <c r="A8" s="11" t="s">
        <v>8375</v>
      </c>
      <c r="B8" s="8">
        <v>179</v>
      </c>
      <c r="C8" s="8">
        <v>108</v>
      </c>
      <c r="D8" s="8">
        <v>28</v>
      </c>
      <c r="E8" s="8">
        <v>315</v>
      </c>
    </row>
    <row r="9" spans="1:5">
      <c r="A9" s="11" t="s">
        <v>8376</v>
      </c>
      <c r="B9" s="8">
        <v>193</v>
      </c>
      <c r="C9" s="8">
        <v>103</v>
      </c>
      <c r="D9" s="8">
        <v>27</v>
      </c>
      <c r="E9" s="8">
        <v>323</v>
      </c>
    </row>
    <row r="10" spans="1:5">
      <c r="A10" s="11" t="s">
        <v>8367</v>
      </c>
      <c r="B10" s="8">
        <v>233</v>
      </c>
      <c r="C10" s="8">
        <v>126</v>
      </c>
      <c r="D10" s="8">
        <v>26</v>
      </c>
      <c r="E10" s="8">
        <v>385</v>
      </c>
    </row>
    <row r="11" spans="1:5">
      <c r="A11" s="11" t="s">
        <v>8377</v>
      </c>
      <c r="B11" s="8">
        <v>213</v>
      </c>
      <c r="C11" s="8">
        <v>148</v>
      </c>
      <c r="D11" s="8">
        <v>27</v>
      </c>
      <c r="E11" s="8">
        <v>388</v>
      </c>
    </row>
    <row r="12" spans="1:5">
      <c r="A12" s="11" t="s">
        <v>8368</v>
      </c>
      <c r="B12" s="8">
        <v>192</v>
      </c>
      <c r="C12" s="8">
        <v>148</v>
      </c>
      <c r="D12" s="8">
        <v>44</v>
      </c>
      <c r="E12" s="8">
        <v>384</v>
      </c>
    </row>
    <row r="13" spans="1:5">
      <c r="A13" s="11" t="s">
        <v>8369</v>
      </c>
      <c r="B13" s="8">
        <v>167</v>
      </c>
      <c r="C13" s="8">
        <v>134</v>
      </c>
      <c r="D13" s="8">
        <v>32</v>
      </c>
      <c r="E13" s="8">
        <v>333</v>
      </c>
    </row>
    <row r="14" spans="1:5">
      <c r="A14" s="11" t="s">
        <v>8370</v>
      </c>
      <c r="B14" s="8">
        <v>148</v>
      </c>
      <c r="C14" s="8">
        <v>127</v>
      </c>
      <c r="D14" s="8">
        <v>24</v>
      </c>
      <c r="E14" s="8">
        <v>299</v>
      </c>
    </row>
    <row r="15" spans="1:5">
      <c r="A15" s="11" t="s">
        <v>8371</v>
      </c>
      <c r="B15" s="8">
        <v>184</v>
      </c>
      <c r="C15" s="8">
        <v>150</v>
      </c>
      <c r="D15" s="8">
        <v>20</v>
      </c>
      <c r="E15" s="8">
        <v>354</v>
      </c>
    </row>
    <row r="16" spans="1:5">
      <c r="A16" s="11" t="s">
        <v>8372</v>
      </c>
      <c r="B16" s="8">
        <v>180</v>
      </c>
      <c r="C16" s="8">
        <v>113</v>
      </c>
      <c r="D16" s="8">
        <v>37</v>
      </c>
      <c r="E16" s="8">
        <v>330</v>
      </c>
    </row>
    <row r="17" spans="1:5">
      <c r="A17" s="11" t="s">
        <v>8378</v>
      </c>
      <c r="B17" s="8">
        <v>111</v>
      </c>
      <c r="C17" s="8">
        <v>119</v>
      </c>
      <c r="D17" s="8">
        <v>23</v>
      </c>
      <c r="E17" s="8">
        <v>253</v>
      </c>
    </row>
    <row r="18" spans="1:5">
      <c r="A18" s="11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2AD2B-865E-EA4C-A2F6-72BFE7919868}">
  <dimension ref="A1:H13"/>
  <sheetViews>
    <sheetView workbookViewId="0">
      <selection activeCell="B2" sqref="B2"/>
    </sheetView>
  </sheetViews>
  <sheetFormatPr baseColWidth="10" defaultRowHeight="15"/>
  <cols>
    <col min="1" max="1" width="20.1640625" customWidth="1"/>
    <col min="2" max="2" width="16.5" customWidth="1"/>
    <col min="3" max="3" width="15.83203125" customWidth="1"/>
    <col min="4" max="4" width="15.33203125" customWidth="1"/>
    <col min="5" max="5" width="13.33203125" customWidth="1"/>
    <col min="6" max="6" width="18" customWidth="1"/>
    <col min="7" max="7" width="16.1640625" customWidth="1"/>
    <col min="8" max="8" width="18.6640625" customWidth="1"/>
  </cols>
  <sheetData>
    <row r="1" spans="1:8" ht="18" customHeight="1">
      <c r="A1" s="12" t="s">
        <v>8379</v>
      </c>
      <c r="B1" s="12" t="s">
        <v>8380</v>
      </c>
      <c r="C1" s="12" t="s">
        <v>8381</v>
      </c>
      <c r="D1" s="12" t="s">
        <v>8382</v>
      </c>
      <c r="E1" s="12" t="s">
        <v>8383</v>
      </c>
      <c r="F1" s="12" t="s">
        <v>8384</v>
      </c>
      <c r="G1" s="12" t="s">
        <v>8385</v>
      </c>
      <c r="H1" s="12" t="s">
        <v>8386</v>
      </c>
    </row>
    <row r="2" spans="1:8">
      <c r="A2" s="12" t="s">
        <v>8397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>
      <c r="A3" s="12" t="s">
        <v>8387</v>
      </c>
      <c r="B3">
        <f>COUNTIFS(Data!F:F,"successful",Data!D:D,"&gt;=1000",Data!D:D,"&lt;5000")</f>
        <v>932</v>
      </c>
      <c r="C3">
        <f>COUNTIFS(Data!F:F,"failed",Data!D:D,"&gt;=1000",Data!D:D,"&lt;5000")</f>
        <v>420</v>
      </c>
      <c r="D3">
        <f>COUNTIFS(Data!F:F,"canceled",Data!D:D,"&gt;=1000",Data!D:D,"&lt;5000")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>
      <c r="A4" s="12" t="s">
        <v>8388</v>
      </c>
      <c r="B4">
        <f>COUNTIFS(Data!F:F,"successful",Data!D:D,"&gt;=5000",Data!D:D,"&lt;10000")</f>
        <v>381</v>
      </c>
      <c r="C4">
        <f>COUNTIFS(Data!F:F,"failed",Data!D:D,"&gt;=5000",Data!D:D,"&lt;10000")</f>
        <v>283</v>
      </c>
      <c r="D4">
        <f>COUNTIFS(Data!F:F,"canceled",Data!D:D,"&gt;=5000",Data!D:D,"&lt;10000")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>
      <c r="A5" s="12" t="s">
        <v>8389</v>
      </c>
      <c r="B5">
        <f>COUNTIFS(Data!F:F,"successful",Data!D:D,"&gt;=10000",Data!D:D,"&lt;15000")</f>
        <v>168</v>
      </c>
      <c r="C5">
        <f>COUNTIFS(Data!F:F,"failed",Data!D:D,"&gt;=10000",Data!D:D,"&lt;15000")</f>
        <v>144</v>
      </c>
      <c r="D5">
        <f>COUNTIFS(Data!F:F,"canceled",Data!D:D,"&gt;=10000",Data!D:D,"&lt;15000")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>
      <c r="A6" s="12" t="s">
        <v>8390</v>
      </c>
      <c r="B6">
        <f>COUNTIFS(Data!F:F,"successful",Data!D:D,"&gt;=15000",Data!D:D,"&lt;20000")</f>
        <v>94</v>
      </c>
      <c r="C6">
        <f>COUNTIFS(Data!F:F,"failed",Data!D:D,"&gt;=15000",Data!D:D,"&lt;20000")</f>
        <v>90</v>
      </c>
      <c r="D6" s="13">
        <f>COUNTIFS(Data!F:F,"canceled",Data!D:D,"&gt;=15000",Data!D:D,"&lt;20000")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>
      <c r="A7" s="12" t="s">
        <v>8391</v>
      </c>
      <c r="B7">
        <f>COUNTIFS(Data!F:F,"successful",Data!D:D,"&gt;=20000",Data!D:D,"&lt;25000")</f>
        <v>62</v>
      </c>
      <c r="C7">
        <f>COUNTIFS(Data!F:F,"failed",Data!D:D,"&gt;=20000",Data!D:D,"&lt;25000")</f>
        <v>72</v>
      </c>
      <c r="D7">
        <f>COUNTIFS(Data!F:F,"canceled",Data!D:D,"&gt;=20000",Data!D:D,"&lt;25000")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>
      <c r="A8" s="12" t="s">
        <v>8392</v>
      </c>
      <c r="B8">
        <f>COUNTIFS(Data!F:F,"successful",Data!D:D,"&gt;=25000",Data!D:D,"&lt;30000")</f>
        <v>55</v>
      </c>
      <c r="C8">
        <f>COUNTIFS(Data!F:F,"failed",Data!D:D,"&gt;=25000",Data!D:D,"&lt;30000")</f>
        <v>64</v>
      </c>
      <c r="D8" s="13">
        <f>COUNTIFS(Data!F:F,"canceled",Data!D:D,"&gt;=25000",Data!D:D,"&lt;30000")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>
      <c r="A9" s="12" t="s">
        <v>8393</v>
      </c>
      <c r="B9">
        <f>COUNTIFS(Data!F:F,"successful",Data!D:D,"&gt;=30000",Data!D:D,"&lt;35000")</f>
        <v>32</v>
      </c>
      <c r="C9">
        <f>COUNTIFS(Data!F:F,"failed",Data!D:D,"&gt;=30000",Data!D:D,"&lt;35000")</f>
        <v>37</v>
      </c>
      <c r="D9">
        <f>COUNTIFS(Data!F:F,"canceled",Data!D:D,"&gt;=30000",Data!D:D,"&lt;35000")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>
      <c r="A10" s="12" t="s">
        <v>8394</v>
      </c>
      <c r="B10">
        <f>COUNTIFS(Data!F:F,"successful",Data!D:D,"&gt;=35000",Data!D:D,"&lt;40000")</f>
        <v>26</v>
      </c>
      <c r="C10">
        <f>COUNTIFS(Data!F:F,"failed",Data!D:D,"&gt;=35000",Data!D:D,"&lt;40000")</f>
        <v>22</v>
      </c>
      <c r="D10">
        <f>COUNTIFS(Data!F:F,"canceled",Data!D:D,"&gt;=35000",Data!D:D,"&lt;40000")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>
      <c r="A11" s="12" t="s">
        <v>8395</v>
      </c>
      <c r="B11">
        <f>COUNTIFS(Data!F:F,"successful",Data!D:D,"&gt;=40000",Data!D:D,"&lt;45000")</f>
        <v>21</v>
      </c>
      <c r="C11">
        <f>COUNTIFS(Data!F:F,"failed",Data!D:D,"&gt;=40000",Data!D:D,"&lt;45000")</f>
        <v>16</v>
      </c>
      <c r="D11">
        <f>COUNTIFS(Data!F:F,"canceled",Data!D:D,"&gt;=40000",Data!D:D,"&lt;45000")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>
      <c r="A12" s="12" t="s">
        <v>8396</v>
      </c>
      <c r="B12">
        <f>COUNTIFS(Data!F:F,"successful",Data!D:D,"&gt;=45000",Data!D:D,"&lt;50000")</f>
        <v>6</v>
      </c>
      <c r="C12">
        <f>COUNTIFS(Data!F:F,"failed",Data!D:D,"&gt;=45000",Data!D:D,"&lt;50000")</f>
        <v>11</v>
      </c>
      <c r="D12">
        <f>COUNTIFS(Data!F:F,"canceled",Data!D:D,"&gt;=45000",Data!D:D,"&lt;50000")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>
      <c r="A13" s="12" t="s">
        <v>8398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ignoredErrors>
    <ignoredError sqref="B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BB266-1363-034D-BEDF-414113FB309A}">
  <dimension ref="A3:H31"/>
  <sheetViews>
    <sheetView workbookViewId="0">
      <selection activeCell="H18" sqref="H18"/>
    </sheetView>
  </sheetViews>
  <sheetFormatPr baseColWidth="10" defaultRowHeight="15"/>
  <cols>
    <col min="1" max="1" width="12.1640625" bestFit="1" customWidth="1"/>
    <col min="2" max="2" width="18" bestFit="1" customWidth="1"/>
    <col min="3" max="3" width="21" bestFit="1" customWidth="1"/>
    <col min="4" max="4" width="18" bestFit="1" customWidth="1"/>
    <col min="5" max="5" width="17.83203125" bestFit="1" customWidth="1"/>
    <col min="6" max="6" width="20.1640625" bestFit="1" customWidth="1"/>
    <col min="7" max="7" width="17.33203125" bestFit="1" customWidth="1"/>
    <col min="8" max="24" width="21" bestFit="1" customWidth="1"/>
    <col min="25" max="25" width="22.33203125" bestFit="1" customWidth="1"/>
    <col min="26" max="26" width="25.33203125" bestFit="1" customWidth="1"/>
    <col min="27" max="27" width="22.33203125" bestFit="1" customWidth="1"/>
    <col min="28" max="28" width="22.1640625" bestFit="1" customWidth="1"/>
    <col min="29" max="29" width="24.5" bestFit="1" customWidth="1"/>
    <col min="30" max="30" width="21.6640625" bestFit="1" customWidth="1"/>
    <col min="31" max="101" width="3.1640625" bestFit="1" customWidth="1"/>
    <col min="102" max="438" width="4.1640625" bestFit="1" customWidth="1"/>
    <col min="439" max="501" width="5.1640625" bestFit="1" customWidth="1"/>
    <col min="502" max="503" width="6.1640625" bestFit="1" customWidth="1"/>
    <col min="504" max="504" width="10" bestFit="1" customWidth="1"/>
  </cols>
  <sheetData>
    <row r="3" spans="1:7">
      <c r="A3" s="6" t="s">
        <v>8360</v>
      </c>
      <c r="B3" t="s">
        <v>8399</v>
      </c>
      <c r="C3" t="s">
        <v>8401</v>
      </c>
      <c r="D3" t="s">
        <v>8402</v>
      </c>
      <c r="E3" t="s">
        <v>8400</v>
      </c>
      <c r="F3" t="s">
        <v>8403</v>
      </c>
      <c r="G3" t="s">
        <v>8404</v>
      </c>
    </row>
    <row r="4" spans="1:7">
      <c r="A4" s="7" t="s">
        <v>8219</v>
      </c>
      <c r="B4" s="8">
        <v>424819</v>
      </c>
      <c r="C4" s="8">
        <v>194.42517162471395</v>
      </c>
      <c r="D4" s="8">
        <v>26457</v>
      </c>
      <c r="E4" s="8">
        <v>1</v>
      </c>
      <c r="F4" s="8">
        <v>844.49237955591047</v>
      </c>
      <c r="G4" s="8">
        <v>713167.37912800396</v>
      </c>
    </row>
    <row r="5" spans="1:7">
      <c r="A5" s="7" t="s">
        <v>8222</v>
      </c>
      <c r="B5" s="8">
        <v>1801</v>
      </c>
      <c r="C5" s="8">
        <v>36.020000000000003</v>
      </c>
      <c r="D5" s="8">
        <v>884</v>
      </c>
      <c r="E5" s="8">
        <v>0</v>
      </c>
      <c r="F5" s="8">
        <v>125.0946564055575</v>
      </c>
      <c r="G5" s="8">
        <v>15648.67306122449</v>
      </c>
    </row>
    <row r="6" spans="1:7">
      <c r="A6" s="7" t="s">
        <v>8221</v>
      </c>
      <c r="B6" s="8">
        <v>27096</v>
      </c>
      <c r="C6" s="8">
        <v>17.709803921568628</v>
      </c>
      <c r="D6" s="8">
        <v>1293</v>
      </c>
      <c r="E6" s="8">
        <v>0</v>
      </c>
      <c r="F6" s="8">
        <v>61.446638959868842</v>
      </c>
      <c r="G6" s="8">
        <v>3775.6894394644714</v>
      </c>
    </row>
    <row r="7" spans="1:7">
      <c r="A7" s="7" t="s">
        <v>8220</v>
      </c>
      <c r="B7" s="8">
        <v>9530</v>
      </c>
      <c r="C7" s="8">
        <v>27.306590257879655</v>
      </c>
      <c r="D7" s="8">
        <v>1501</v>
      </c>
      <c r="E7" s="8">
        <v>0</v>
      </c>
      <c r="F7" s="8">
        <v>107.92800648061873</v>
      </c>
      <c r="G7" s="8">
        <v>11648.45458288048</v>
      </c>
    </row>
    <row r="8" spans="1:7">
      <c r="A8" s="7" t="s">
        <v>8361</v>
      </c>
      <c r="B8" s="8">
        <v>463246</v>
      </c>
      <c r="C8" s="8">
        <v>112.60233349538163</v>
      </c>
      <c r="D8" s="8">
        <v>26457</v>
      </c>
      <c r="E8" s="8">
        <v>0</v>
      </c>
      <c r="F8" s="8">
        <v>623.58791171856956</v>
      </c>
      <c r="G8" s="8">
        <v>388861.88364152651</v>
      </c>
    </row>
    <row r="17" spans="1:8">
      <c r="A17" s="16" t="s">
        <v>8360</v>
      </c>
      <c r="B17" s="16" t="s">
        <v>8399</v>
      </c>
      <c r="C17" s="16" t="s">
        <v>8401</v>
      </c>
      <c r="D17" s="16" t="s">
        <v>8402</v>
      </c>
      <c r="E17" s="16" t="s">
        <v>8400</v>
      </c>
      <c r="F17" s="16" t="s">
        <v>8403</v>
      </c>
      <c r="G17" s="16" t="s">
        <v>8404</v>
      </c>
      <c r="H17" s="16" t="s">
        <v>8405</v>
      </c>
    </row>
    <row r="18" spans="1:8">
      <c r="A18" t="s">
        <v>8219</v>
      </c>
      <c r="B18">
        <v>424819</v>
      </c>
      <c r="C18">
        <v>194.42517162471395</v>
      </c>
      <c r="D18">
        <v>26457</v>
      </c>
      <c r="E18">
        <v>1</v>
      </c>
      <c r="F18">
        <v>844.49237955591047</v>
      </c>
      <c r="G18">
        <v>713167.37912800396</v>
      </c>
      <c r="H18">
        <f t="array" ref="H18">MEDIAN(IF(Data!F:F=A18,Data!L:L))</f>
        <v>62</v>
      </c>
    </row>
    <row r="19" spans="1:8">
      <c r="A19" t="s">
        <v>8222</v>
      </c>
      <c r="B19">
        <v>1801</v>
      </c>
      <c r="C19">
        <v>36.020000000000003</v>
      </c>
      <c r="D19">
        <v>884</v>
      </c>
      <c r="E19">
        <v>0</v>
      </c>
      <c r="F19">
        <v>125.0946564055575</v>
      </c>
      <c r="G19">
        <v>15648.67306122449</v>
      </c>
      <c r="H19">
        <f t="array" ref="H19">MEDIAN(IF(Data!F:F=A19,Data!L:L))</f>
        <v>8</v>
      </c>
    </row>
    <row r="20" spans="1:8">
      <c r="A20" t="s">
        <v>8221</v>
      </c>
      <c r="B20">
        <v>27096</v>
      </c>
      <c r="C20">
        <v>17.709803921568628</v>
      </c>
      <c r="D20">
        <v>1293</v>
      </c>
      <c r="E20">
        <v>0</v>
      </c>
      <c r="F20">
        <v>61.446638959868842</v>
      </c>
      <c r="G20">
        <v>3775.6894394644714</v>
      </c>
      <c r="H20">
        <f t="array" ref="H20">MEDIAN(IF(Data!F:F=A20,Data!L:L))</f>
        <v>4</v>
      </c>
    </row>
    <row r="21" spans="1:8">
      <c r="A21" t="s">
        <v>8220</v>
      </c>
      <c r="B21">
        <v>9530</v>
      </c>
      <c r="C21">
        <v>27.306590257879655</v>
      </c>
      <c r="D21">
        <v>1501</v>
      </c>
      <c r="E21">
        <v>0</v>
      </c>
      <c r="F21">
        <v>107.92800648061873</v>
      </c>
      <c r="G21">
        <v>11648.45458288048</v>
      </c>
      <c r="H21">
        <f t="array" ref="H21">MEDIAN(IF(Data!F:F=A21,Data!L:L))</f>
        <v>2</v>
      </c>
    </row>
    <row r="22" spans="1:8">
      <c r="A22" s="17" t="s">
        <v>8361</v>
      </c>
      <c r="B22" s="17">
        <v>463246</v>
      </c>
      <c r="C22" s="17">
        <v>112.60233349538163</v>
      </c>
      <c r="D22" s="17">
        <v>26457</v>
      </c>
      <c r="E22" s="17">
        <v>0</v>
      </c>
      <c r="F22" s="17">
        <v>623.58791171856956</v>
      </c>
      <c r="G22" s="17">
        <v>388861.88364152651</v>
      </c>
      <c r="H22" s="17"/>
    </row>
    <row r="28" spans="1:8" ht="16">
      <c r="B28" s="26" t="s">
        <v>8422</v>
      </c>
    </row>
    <row r="29" spans="1:8">
      <c r="E29" s="15"/>
    </row>
    <row r="30" spans="1:8" ht="16">
      <c r="C30" s="27" t="s">
        <v>8423</v>
      </c>
    </row>
    <row r="31" spans="1:8" ht="16">
      <c r="C31" s="27" t="s">
        <v>8424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63678-3401-234F-8584-CC17C71AE723}">
  <dimension ref="A2:H216"/>
  <sheetViews>
    <sheetView tabSelected="1" topLeftCell="A198" zoomScale="112" zoomScaleNormal="112" workbookViewId="0">
      <selection activeCell="R241" sqref="R241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7.1640625" customWidth="1"/>
    <col min="4" max="4" width="6.1640625" customWidth="1"/>
    <col min="5" max="5" width="8.83203125" bestFit="1" customWidth="1"/>
    <col min="6" max="6" width="10" style="15" bestFit="1" customWidth="1"/>
    <col min="7" max="7" width="9.1640625" style="15" bestFit="1" customWidth="1"/>
    <col min="8" max="8" width="9.83203125" style="15" bestFit="1" customWidth="1"/>
    <col min="9" max="9" width="7" bestFit="1" customWidth="1"/>
    <col min="10" max="11" width="10" bestFit="1" customWidth="1"/>
    <col min="12" max="503" width="14.83203125" bestFit="1" customWidth="1"/>
    <col min="504" max="504" width="10" bestFit="1" customWidth="1"/>
  </cols>
  <sheetData>
    <row r="2" spans="1:7">
      <c r="F2"/>
    </row>
    <row r="3" spans="1:7">
      <c r="F3"/>
    </row>
    <row r="5" spans="1:7">
      <c r="B5" s="6" t="s">
        <v>8363</v>
      </c>
      <c r="F5"/>
      <c r="G5"/>
    </row>
    <row r="6" spans="1:7">
      <c r="B6" t="s">
        <v>8220</v>
      </c>
      <c r="C6" t="s">
        <v>8221</v>
      </c>
      <c r="D6" t="s">
        <v>8222</v>
      </c>
      <c r="E6" t="s">
        <v>8219</v>
      </c>
      <c r="F6" t="s">
        <v>8361</v>
      </c>
      <c r="G6"/>
    </row>
    <row r="7" spans="1:7">
      <c r="A7" t="s">
        <v>8362</v>
      </c>
      <c r="B7" s="8">
        <v>349</v>
      </c>
      <c r="C7" s="8">
        <v>1530</v>
      </c>
      <c r="D7" s="8">
        <v>50</v>
      </c>
      <c r="E7" s="8">
        <v>2185</v>
      </c>
      <c r="F7" s="8">
        <v>4114</v>
      </c>
      <c r="G7"/>
    </row>
    <row r="9" spans="1:7">
      <c r="B9" s="23" t="s">
        <v>8220</v>
      </c>
      <c r="C9" s="23" t="s">
        <v>8221</v>
      </c>
      <c r="D9" s="23" t="s">
        <v>8222</v>
      </c>
      <c r="E9" s="23" t="s">
        <v>8219</v>
      </c>
    </row>
    <row r="10" spans="1:7">
      <c r="A10" t="s">
        <v>8410</v>
      </c>
      <c r="B10" s="15">
        <f>GETPIVOTDATA("state",$A$5,"state","canceled")/GETPIVOTDATA("state",$A$5)</f>
        <v>8.4832280019445788E-2</v>
      </c>
      <c r="C10" s="15">
        <f>GETPIVOTDATA("state",$A$5,"state","failed")/GETPIVOTDATA("state",$A$5)</f>
        <v>0.37190082644628097</v>
      </c>
      <c r="D10" s="15">
        <f>GETPIVOTDATA("state",$A$5,"state","live")/GETPIVOTDATA("state",$A$5)</f>
        <v>1.2153621779290228E-2</v>
      </c>
      <c r="E10" s="15">
        <f>GETPIVOTDATA("state",$A$5,"state","successful")/GETPIVOTDATA("state",$A$5)</f>
        <v>0.53111327175498302</v>
      </c>
    </row>
    <row r="30" spans="1:8">
      <c r="A30" s="6" t="s">
        <v>8409</v>
      </c>
      <c r="B30" s="6" t="s">
        <v>8363</v>
      </c>
      <c r="F30"/>
      <c r="G30"/>
      <c r="H30"/>
    </row>
    <row r="31" spans="1:8">
      <c r="A31" s="6" t="s">
        <v>8360</v>
      </c>
      <c r="B31" t="s">
        <v>8219</v>
      </c>
      <c r="C31" t="s">
        <v>8222</v>
      </c>
      <c r="D31" t="s">
        <v>8221</v>
      </c>
      <c r="E31" t="s">
        <v>8220</v>
      </c>
      <c r="F31" t="s">
        <v>8361</v>
      </c>
      <c r="G31"/>
      <c r="H31"/>
    </row>
    <row r="32" spans="1:8">
      <c r="A32" s="7" t="s">
        <v>8239</v>
      </c>
      <c r="B32" s="8">
        <v>3</v>
      </c>
      <c r="C32" s="8">
        <v>1</v>
      </c>
      <c r="D32" s="8">
        <v>2</v>
      </c>
      <c r="E32" s="8"/>
      <c r="F32" s="8">
        <v>6</v>
      </c>
      <c r="G32"/>
      <c r="H32"/>
    </row>
    <row r="33" spans="1:8">
      <c r="A33" s="7" t="s">
        <v>8226</v>
      </c>
      <c r="B33" s="8">
        <v>19</v>
      </c>
      <c r="C33" s="8"/>
      <c r="D33" s="8">
        <v>41</v>
      </c>
      <c r="E33" s="8">
        <v>14</v>
      </c>
      <c r="F33" s="8">
        <v>74</v>
      </c>
      <c r="G33"/>
      <c r="H33"/>
    </row>
    <row r="34" spans="1:8">
      <c r="A34" s="7" t="s">
        <v>8242</v>
      </c>
      <c r="B34" s="8">
        <v>1</v>
      </c>
      <c r="C34" s="8"/>
      <c r="D34" s="8">
        <v>1</v>
      </c>
      <c r="E34" s="8"/>
      <c r="F34" s="8">
        <v>2</v>
      </c>
      <c r="G34"/>
      <c r="H34"/>
    </row>
    <row r="35" spans="1:8">
      <c r="A35" s="7" t="s">
        <v>8229</v>
      </c>
      <c r="B35" s="8">
        <v>64</v>
      </c>
      <c r="C35" s="8">
        <v>1</v>
      </c>
      <c r="D35" s="8">
        <v>64</v>
      </c>
      <c r="E35" s="8">
        <v>17</v>
      </c>
      <c r="F35" s="8">
        <v>146</v>
      </c>
      <c r="G35"/>
      <c r="H35"/>
    </row>
    <row r="36" spans="1:8">
      <c r="A36" s="7" t="s">
        <v>8240</v>
      </c>
      <c r="B36" s="8">
        <v>1</v>
      </c>
      <c r="C36" s="8"/>
      <c r="D36" s="8">
        <v>2</v>
      </c>
      <c r="E36" s="8">
        <v>3</v>
      </c>
      <c r="F36" s="8">
        <v>6</v>
      </c>
      <c r="G36"/>
      <c r="H36"/>
    </row>
    <row r="37" spans="1:8">
      <c r="A37" s="7" t="s">
        <v>8236</v>
      </c>
      <c r="B37" s="8">
        <v>23</v>
      </c>
      <c r="C37" s="8"/>
      <c r="D37" s="8">
        <v>27</v>
      </c>
      <c r="E37" s="8">
        <v>3</v>
      </c>
      <c r="F37" s="8">
        <v>53</v>
      </c>
      <c r="G37"/>
      <c r="H37"/>
    </row>
    <row r="38" spans="1:8">
      <c r="A38" s="7" t="s">
        <v>8232</v>
      </c>
      <c r="B38" s="8">
        <v>4</v>
      </c>
      <c r="C38" s="8"/>
      <c r="D38" s="8">
        <v>6</v>
      </c>
      <c r="E38" s="8">
        <v>4</v>
      </c>
      <c r="F38" s="8">
        <v>14</v>
      </c>
      <c r="G38"/>
      <c r="H38"/>
    </row>
    <row r="39" spans="1:8">
      <c r="A39" s="7" t="s">
        <v>8227</v>
      </c>
      <c r="B39" s="8">
        <v>11</v>
      </c>
      <c r="C39" s="8"/>
      <c r="D39" s="8">
        <v>9</v>
      </c>
      <c r="E39" s="8">
        <v>1</v>
      </c>
      <c r="F39" s="8">
        <v>21</v>
      </c>
      <c r="G39"/>
      <c r="H39"/>
    </row>
    <row r="40" spans="1:8">
      <c r="A40" s="7" t="s">
        <v>8230</v>
      </c>
      <c r="B40" s="8">
        <v>10</v>
      </c>
      <c r="C40" s="8">
        <v>2</v>
      </c>
      <c r="D40" s="8">
        <v>10</v>
      </c>
      <c r="E40" s="8">
        <v>5</v>
      </c>
      <c r="F40" s="8">
        <v>27</v>
      </c>
      <c r="G40"/>
      <c r="H40"/>
    </row>
    <row r="41" spans="1:8">
      <c r="A41" s="7" t="s">
        <v>8225</v>
      </c>
      <c r="B41" s="8">
        <v>366</v>
      </c>
      <c r="C41" s="8">
        <v>8</v>
      </c>
      <c r="D41" s="8">
        <v>205</v>
      </c>
      <c r="E41" s="8">
        <v>25</v>
      </c>
      <c r="F41" s="8">
        <v>604</v>
      </c>
      <c r="G41"/>
      <c r="H41"/>
    </row>
    <row r="42" spans="1:8">
      <c r="A42" s="7" t="s">
        <v>8231</v>
      </c>
      <c r="B42" s="8"/>
      <c r="C42" s="8"/>
      <c r="D42" s="8">
        <v>2</v>
      </c>
      <c r="E42" s="8">
        <v>1</v>
      </c>
      <c r="F42" s="8">
        <v>3</v>
      </c>
      <c r="G42"/>
      <c r="H42"/>
    </row>
    <row r="43" spans="1:8">
      <c r="A43" s="7" t="s">
        <v>8241</v>
      </c>
      <c r="B43" s="8">
        <v>8</v>
      </c>
      <c r="C43" s="8">
        <v>1</v>
      </c>
      <c r="D43" s="8">
        <v>4</v>
      </c>
      <c r="E43" s="8">
        <v>2</v>
      </c>
      <c r="F43" s="8">
        <v>15</v>
      </c>
      <c r="G43"/>
      <c r="H43"/>
    </row>
    <row r="44" spans="1:8">
      <c r="A44" s="7" t="s">
        <v>8237</v>
      </c>
      <c r="B44" s="8">
        <v>7</v>
      </c>
      <c r="C44" s="8"/>
      <c r="D44" s="8">
        <v>19</v>
      </c>
      <c r="E44" s="8">
        <v>3</v>
      </c>
      <c r="F44" s="8">
        <v>29</v>
      </c>
      <c r="G44"/>
      <c r="H44"/>
    </row>
    <row r="45" spans="1:8">
      <c r="A45" s="7" t="s">
        <v>8243</v>
      </c>
      <c r="B45" s="8">
        <v>2</v>
      </c>
      <c r="C45" s="8"/>
      <c r="D45" s="8"/>
      <c r="E45" s="8"/>
      <c r="F45" s="8">
        <v>2</v>
      </c>
      <c r="G45"/>
      <c r="H45"/>
    </row>
    <row r="46" spans="1:8">
      <c r="A46" s="7" t="s">
        <v>8238</v>
      </c>
      <c r="B46" s="8"/>
      <c r="C46" s="8">
        <v>3</v>
      </c>
      <c r="D46" s="8">
        <v>8</v>
      </c>
      <c r="E46" s="8">
        <v>1</v>
      </c>
      <c r="F46" s="8">
        <v>12</v>
      </c>
      <c r="G46"/>
      <c r="H46"/>
    </row>
    <row r="47" spans="1:8">
      <c r="A47" s="7" t="s">
        <v>8233</v>
      </c>
      <c r="B47" s="8">
        <v>2</v>
      </c>
      <c r="C47" s="8">
        <v>1</v>
      </c>
      <c r="D47" s="8">
        <v>14</v>
      </c>
      <c r="E47" s="8">
        <v>4</v>
      </c>
      <c r="F47" s="8">
        <v>21</v>
      </c>
      <c r="G47"/>
      <c r="H47"/>
    </row>
    <row r="48" spans="1:8">
      <c r="A48" s="7" t="s">
        <v>8234</v>
      </c>
      <c r="B48" s="8">
        <v>2</v>
      </c>
      <c r="C48" s="8"/>
      <c r="D48" s="8">
        <v>5</v>
      </c>
      <c r="E48" s="8"/>
      <c r="F48" s="8">
        <v>7</v>
      </c>
      <c r="G48"/>
      <c r="H48"/>
    </row>
    <row r="49" spans="1:8">
      <c r="A49" s="7" t="s">
        <v>8228</v>
      </c>
      <c r="B49" s="8">
        <v>3</v>
      </c>
      <c r="C49" s="8"/>
      <c r="D49" s="8">
        <v>5</v>
      </c>
      <c r="E49" s="8">
        <v>4</v>
      </c>
      <c r="F49" s="8">
        <v>12</v>
      </c>
      <c r="G49"/>
      <c r="H49"/>
    </row>
    <row r="50" spans="1:8">
      <c r="A50" s="7" t="s">
        <v>8235</v>
      </c>
      <c r="B50" s="8">
        <v>7</v>
      </c>
      <c r="C50" s="8"/>
      <c r="D50" s="8">
        <v>9</v>
      </c>
      <c r="E50" s="8">
        <v>5</v>
      </c>
      <c r="F50" s="8">
        <v>21</v>
      </c>
      <c r="G50"/>
      <c r="H50"/>
    </row>
    <row r="51" spans="1:8">
      <c r="A51" s="7" t="s">
        <v>8244</v>
      </c>
      <c r="B51" s="8">
        <v>1</v>
      </c>
      <c r="C51" s="8"/>
      <c r="D51" s="8"/>
      <c r="E51" s="8"/>
      <c r="F51" s="8">
        <v>1</v>
      </c>
      <c r="G51"/>
      <c r="H51"/>
    </row>
    <row r="52" spans="1:8">
      <c r="A52" s="7" t="s">
        <v>8224</v>
      </c>
      <c r="B52" s="8">
        <v>1651</v>
      </c>
      <c r="C52" s="8">
        <v>33</v>
      </c>
      <c r="D52" s="8">
        <v>1097</v>
      </c>
      <c r="E52" s="8">
        <v>257</v>
      </c>
      <c r="F52" s="8">
        <v>3038</v>
      </c>
      <c r="G52"/>
      <c r="H52"/>
    </row>
    <row r="53" spans="1:8">
      <c r="A53" s="7" t="s">
        <v>8361</v>
      </c>
      <c r="B53" s="8">
        <v>2185</v>
      </c>
      <c r="C53" s="8">
        <v>50</v>
      </c>
      <c r="D53" s="8">
        <v>1530</v>
      </c>
      <c r="E53" s="8">
        <v>349</v>
      </c>
      <c r="F53" s="8">
        <v>4114</v>
      </c>
      <c r="G53"/>
      <c r="H53"/>
    </row>
    <row r="54" spans="1:8">
      <c r="F54"/>
      <c r="G54"/>
      <c r="H54"/>
    </row>
    <row r="64" spans="1:8">
      <c r="A64" s="6" t="s">
        <v>8362</v>
      </c>
      <c r="B64" s="6" t="s">
        <v>8363</v>
      </c>
      <c r="F64" s="20"/>
      <c r="G64" s="19"/>
      <c r="H64" s="19"/>
    </row>
    <row r="65" spans="1:8">
      <c r="A65" s="6" t="s">
        <v>8360</v>
      </c>
      <c r="B65" t="s">
        <v>8219</v>
      </c>
      <c r="C65" t="s">
        <v>8221</v>
      </c>
      <c r="D65" t="s">
        <v>8220</v>
      </c>
      <c r="E65" t="s">
        <v>8361</v>
      </c>
      <c r="F65" s="21" t="s">
        <v>8408</v>
      </c>
      <c r="G65" s="18" t="s">
        <v>8406</v>
      </c>
      <c r="H65" s="18" t="s">
        <v>8407</v>
      </c>
    </row>
    <row r="66" spans="1:8">
      <c r="A66" s="7" t="s">
        <v>8229</v>
      </c>
      <c r="B66" s="8">
        <v>64</v>
      </c>
      <c r="C66" s="8">
        <v>64</v>
      </c>
      <c r="D66" s="8">
        <v>17</v>
      </c>
      <c r="E66" s="8">
        <v>145</v>
      </c>
      <c r="F66" s="22">
        <f>GETPIVOTDATA("state",$A$64,"state","successful","country","CA")/GETPIVOTDATA("state",$A$64,"country","CA")</f>
        <v>0.44137931034482758</v>
      </c>
      <c r="G66" s="15">
        <f>GETPIVOTDATA("state",$A$64,"state","failed","country","CA")/GETPIVOTDATA("state",$A$64,"country","CA")</f>
        <v>0.44137931034482758</v>
      </c>
      <c r="H66" s="15">
        <f>GETPIVOTDATA("state",$A$64,"state","canceled","country","CA")/GETPIVOTDATA("state",$A$64,"country","CA")</f>
        <v>0.11724137931034483</v>
      </c>
    </row>
    <row r="67" spans="1:8">
      <c r="A67" s="7" t="s">
        <v>8225</v>
      </c>
      <c r="B67" s="8">
        <v>366</v>
      </c>
      <c r="C67" s="8">
        <v>205</v>
      </c>
      <c r="D67" s="8">
        <v>25</v>
      </c>
      <c r="E67" s="8">
        <v>596</v>
      </c>
      <c r="F67" s="22">
        <f>GETPIVOTDATA("state",$A$64,"state","successful","country","GB")/GETPIVOTDATA("state",$A$64,"country","GB")</f>
        <v>0.61409395973154357</v>
      </c>
      <c r="G67" s="15">
        <f>GETPIVOTDATA("state",$A$64,"state","failed","country","GB")/GETPIVOTDATA("state",$A$64,"country","GB")</f>
        <v>0.34395973154362414</v>
      </c>
      <c r="H67" s="15">
        <f>GETPIVOTDATA("state",$A$64,"state","canceled","country","GB")/GETPIVOTDATA("state",$A$64,"country","GB")</f>
        <v>4.1946308724832217E-2</v>
      </c>
    </row>
    <row r="68" spans="1:8">
      <c r="A68" s="7" t="s">
        <v>8224</v>
      </c>
      <c r="B68" s="8">
        <v>1651</v>
      </c>
      <c r="C68" s="8">
        <v>1097</v>
      </c>
      <c r="D68" s="8">
        <v>257</v>
      </c>
      <c r="E68" s="8">
        <v>3005</v>
      </c>
      <c r="F68" s="22">
        <f>GETPIVOTDATA("state",$A$64,"state","successful","country","US")/GETPIVOTDATA("state",$A$64,"country","US")</f>
        <v>0.54941763727121462</v>
      </c>
      <c r="G68" s="15">
        <f>GETPIVOTDATA("state",$A$64,"state","failed","country","US")/GETPIVOTDATA("state",$A$64,"country","US")</f>
        <v>0.36505823627287853</v>
      </c>
      <c r="H68" s="15">
        <f>GETPIVOTDATA("state",$A$64,"state","canceled","country","US")/GETPIVOTDATA("state",$A$64,"country","US")</f>
        <v>8.5524126455906818E-2</v>
      </c>
    </row>
    <row r="69" spans="1:8">
      <c r="A69" s="7" t="s">
        <v>8361</v>
      </c>
      <c r="B69" s="8">
        <v>2081</v>
      </c>
      <c r="C69" s="8">
        <v>1366</v>
      </c>
      <c r="D69" s="8">
        <v>299</v>
      </c>
      <c r="E69" s="8">
        <v>3746</v>
      </c>
      <c r="F69"/>
      <c r="G69"/>
      <c r="H69"/>
    </row>
    <row r="86" spans="1:8">
      <c r="A86" s="6" t="s">
        <v>8360</v>
      </c>
      <c r="B86" t="s">
        <v>8401</v>
      </c>
      <c r="C86" t="s">
        <v>8402</v>
      </c>
      <c r="F86"/>
      <c r="G86"/>
      <c r="H86"/>
    </row>
    <row r="87" spans="1:8">
      <c r="A87" s="7" t="s">
        <v>8310</v>
      </c>
      <c r="B87" s="8">
        <v>112.20384615384616</v>
      </c>
      <c r="C87" s="8">
        <v>2436</v>
      </c>
      <c r="F87"/>
      <c r="G87"/>
      <c r="H87"/>
    </row>
    <row r="88" spans="1:8">
      <c r="A88" s="24" t="s">
        <v>8316</v>
      </c>
      <c r="B88" s="8">
        <v>14.06</v>
      </c>
      <c r="C88" s="8">
        <v>170</v>
      </c>
    </row>
    <row r="89" spans="1:8">
      <c r="A89" s="24" t="s">
        <v>8315</v>
      </c>
      <c r="B89" s="8">
        <v>256.90555555555557</v>
      </c>
      <c r="C89" s="8">
        <v>2436</v>
      </c>
    </row>
    <row r="90" spans="1:8">
      <c r="A90" s="24" t="s">
        <v>8314</v>
      </c>
      <c r="B90" s="8">
        <v>22.5625</v>
      </c>
      <c r="C90" s="8">
        <v>1293</v>
      </c>
    </row>
    <row r="91" spans="1:8">
      <c r="A91" s="24" t="s">
        <v>8313</v>
      </c>
      <c r="B91" s="8">
        <v>9.4250000000000007</v>
      </c>
      <c r="C91" s="8">
        <v>81</v>
      </c>
    </row>
    <row r="92" spans="1:8">
      <c r="A92" s="24" t="s">
        <v>8312</v>
      </c>
      <c r="B92" s="8">
        <v>40.716666666666669</v>
      </c>
      <c r="C92" s="8">
        <v>178</v>
      </c>
    </row>
    <row r="93" spans="1:8">
      <c r="A93" s="24" t="s">
        <v>8311</v>
      </c>
      <c r="B93" s="8">
        <v>101.2</v>
      </c>
      <c r="C93" s="8">
        <v>827</v>
      </c>
    </row>
    <row r="94" spans="1:8">
      <c r="A94" s="7" t="s">
        <v>8336</v>
      </c>
      <c r="B94" s="8">
        <v>64.989999999999995</v>
      </c>
      <c r="C94" s="8">
        <v>3355</v>
      </c>
    </row>
    <row r="95" spans="1:8">
      <c r="A95" s="24" t="s">
        <v>8337</v>
      </c>
      <c r="B95" s="8">
        <v>6.4785714285714286</v>
      </c>
      <c r="C95" s="8">
        <v>118</v>
      </c>
    </row>
    <row r="96" spans="1:8">
      <c r="A96" s="24" t="s">
        <v>8353</v>
      </c>
      <c r="B96" s="8">
        <v>4.8499999999999996</v>
      </c>
      <c r="C96" s="8">
        <v>33</v>
      </c>
    </row>
    <row r="97" spans="1:3">
      <c r="A97" s="24" t="s">
        <v>8352</v>
      </c>
      <c r="B97" s="8">
        <v>299.85000000000002</v>
      </c>
      <c r="C97" s="8">
        <v>3355</v>
      </c>
    </row>
    <row r="98" spans="1:3">
      <c r="A98" s="7" t="s">
        <v>8333</v>
      </c>
      <c r="B98" s="8">
        <v>221.91818181818181</v>
      </c>
      <c r="C98" s="8">
        <v>4330</v>
      </c>
    </row>
    <row r="99" spans="1:3">
      <c r="A99" s="24" t="s">
        <v>8335</v>
      </c>
      <c r="B99" s="8">
        <v>8.8000000000000007</v>
      </c>
      <c r="C99" s="8">
        <v>95</v>
      </c>
    </row>
    <row r="100" spans="1:3">
      <c r="A100" s="24" t="s">
        <v>8351</v>
      </c>
      <c r="B100" s="8">
        <v>552.6</v>
      </c>
      <c r="C100" s="8">
        <v>4330</v>
      </c>
    </row>
    <row r="101" spans="1:3">
      <c r="A101" s="24" t="s">
        <v>8334</v>
      </c>
      <c r="B101" s="8">
        <v>42.62</v>
      </c>
      <c r="C101" s="8">
        <v>975</v>
      </c>
    </row>
    <row r="102" spans="1:3">
      <c r="A102" s="7" t="s">
        <v>8331</v>
      </c>
      <c r="B102" s="8">
        <v>13.125</v>
      </c>
      <c r="C102" s="8">
        <v>292</v>
      </c>
    </row>
    <row r="103" spans="1:3">
      <c r="A103" s="24" t="s">
        <v>8332</v>
      </c>
      <c r="B103" s="8">
        <v>13.125</v>
      </c>
      <c r="C103" s="8">
        <v>292</v>
      </c>
    </row>
    <row r="104" spans="1:3">
      <c r="A104" s="7" t="s">
        <v>8325</v>
      </c>
      <c r="B104" s="8">
        <v>67.567142857142855</v>
      </c>
      <c r="C104" s="8">
        <v>1224</v>
      </c>
    </row>
    <row r="105" spans="1:3">
      <c r="A105" s="24" t="s">
        <v>8354</v>
      </c>
      <c r="B105" s="8">
        <v>56.3</v>
      </c>
      <c r="C105" s="8">
        <v>185</v>
      </c>
    </row>
    <row r="106" spans="1:3">
      <c r="A106" s="24" t="s">
        <v>8330</v>
      </c>
      <c r="B106" s="8">
        <v>123.97499999999999</v>
      </c>
      <c r="C106" s="8">
        <v>1071</v>
      </c>
    </row>
    <row r="107" spans="1:3">
      <c r="A107" s="24" t="s">
        <v>8347</v>
      </c>
      <c r="B107" s="8">
        <v>24.05</v>
      </c>
      <c r="C107" s="8">
        <v>884</v>
      </c>
    </row>
    <row r="108" spans="1:3">
      <c r="A108" s="24" t="s">
        <v>8329</v>
      </c>
      <c r="B108" s="8">
        <v>70.768749999999997</v>
      </c>
      <c r="C108" s="8">
        <v>1224</v>
      </c>
    </row>
    <row r="109" spans="1:3">
      <c r="A109" s="24" t="s">
        <v>8328</v>
      </c>
      <c r="B109" s="8">
        <v>9.6666666666666661</v>
      </c>
      <c r="C109" s="8">
        <v>79</v>
      </c>
    </row>
    <row r="110" spans="1:3">
      <c r="A110" s="24" t="s">
        <v>8327</v>
      </c>
      <c r="B110" s="8">
        <v>100.6</v>
      </c>
      <c r="C110" s="8">
        <v>499</v>
      </c>
    </row>
    <row r="111" spans="1:3">
      <c r="A111" s="24" t="s">
        <v>8346</v>
      </c>
      <c r="B111" s="8">
        <v>66.3</v>
      </c>
      <c r="C111" s="8">
        <v>221</v>
      </c>
    </row>
    <row r="112" spans="1:3">
      <c r="A112" s="24" t="s">
        <v>8326</v>
      </c>
      <c r="B112" s="8">
        <v>84.203846153846158</v>
      </c>
      <c r="C112" s="8">
        <v>859</v>
      </c>
    </row>
    <row r="113" spans="1:3">
      <c r="A113" s="24" t="s">
        <v>8340</v>
      </c>
      <c r="B113" s="8">
        <v>9.15</v>
      </c>
      <c r="C113" s="8">
        <v>40</v>
      </c>
    </row>
    <row r="114" spans="1:3">
      <c r="A114" s="7" t="s">
        <v>8338</v>
      </c>
      <c r="B114" s="8">
        <v>99.104545454545459</v>
      </c>
      <c r="C114" s="8">
        <v>885</v>
      </c>
    </row>
    <row r="115" spans="1:3">
      <c r="A115" s="24" t="s">
        <v>8343</v>
      </c>
      <c r="B115" s="8">
        <v>3.35</v>
      </c>
      <c r="C115" s="8">
        <v>16</v>
      </c>
    </row>
    <row r="116" spans="1:3">
      <c r="A116" s="24" t="s">
        <v>8350</v>
      </c>
      <c r="B116" s="8">
        <v>5.9</v>
      </c>
      <c r="C116" s="8">
        <v>28</v>
      </c>
    </row>
    <row r="117" spans="1:3">
      <c r="A117" s="24" t="s">
        <v>8339</v>
      </c>
      <c r="B117" s="8">
        <v>134.20625000000001</v>
      </c>
      <c r="C117" s="8">
        <v>885</v>
      </c>
    </row>
    <row r="118" spans="1:3">
      <c r="A118" s="24" t="s">
        <v>8345</v>
      </c>
      <c r="B118" s="8">
        <v>7.25</v>
      </c>
      <c r="C118" s="8">
        <v>92</v>
      </c>
    </row>
    <row r="119" spans="1:3">
      <c r="A119" s="7" t="s">
        <v>8322</v>
      </c>
      <c r="B119" s="8">
        <v>146.29535864978902</v>
      </c>
      <c r="C119" s="8">
        <v>20242</v>
      </c>
    </row>
    <row r="120" spans="1:3">
      <c r="A120" s="24" t="s">
        <v>8344</v>
      </c>
      <c r="B120" s="8">
        <v>11</v>
      </c>
      <c r="C120" s="8">
        <v>59</v>
      </c>
    </row>
    <row r="121" spans="1:3">
      <c r="A121" s="24" t="s">
        <v>8358</v>
      </c>
      <c r="B121" s="8">
        <v>8.9749999999999996</v>
      </c>
      <c r="C121" s="8">
        <v>49</v>
      </c>
    </row>
    <row r="122" spans="1:3">
      <c r="A122" s="24" t="s">
        <v>8324</v>
      </c>
      <c r="B122" s="8">
        <v>6.625</v>
      </c>
      <c r="C122" s="8">
        <v>57</v>
      </c>
    </row>
    <row r="123" spans="1:3">
      <c r="A123" s="24" t="s">
        <v>8323</v>
      </c>
      <c r="B123" s="8">
        <v>87.016666666666666</v>
      </c>
      <c r="C123" s="8">
        <v>265</v>
      </c>
    </row>
    <row r="124" spans="1:3">
      <c r="A124" s="24" t="s">
        <v>8342</v>
      </c>
      <c r="B124" s="8">
        <v>1418.5</v>
      </c>
      <c r="C124" s="8">
        <v>20242</v>
      </c>
    </row>
    <row r="125" spans="1:3">
      <c r="A125" s="24" t="s">
        <v>8341</v>
      </c>
      <c r="B125" s="8">
        <v>4.1578947368421053</v>
      </c>
      <c r="C125" s="8">
        <v>47</v>
      </c>
    </row>
    <row r="126" spans="1:3">
      <c r="A126" s="7" t="s">
        <v>8319</v>
      </c>
      <c r="B126" s="8">
        <v>291.32833333333332</v>
      </c>
      <c r="C126" s="8">
        <v>26457</v>
      </c>
    </row>
    <row r="127" spans="1:3">
      <c r="A127" s="24" t="s">
        <v>8348</v>
      </c>
      <c r="B127" s="8">
        <v>38.9</v>
      </c>
      <c r="C127" s="8">
        <v>285</v>
      </c>
    </row>
    <row r="128" spans="1:3">
      <c r="A128" s="24" t="s">
        <v>8349</v>
      </c>
      <c r="B128" s="8">
        <v>958.84285714285716</v>
      </c>
      <c r="C128" s="8">
        <v>26457</v>
      </c>
    </row>
    <row r="129" spans="1:3">
      <c r="A129" s="24" t="s">
        <v>8356</v>
      </c>
      <c r="B129" s="8">
        <v>55.55</v>
      </c>
      <c r="C129" s="8">
        <v>206</v>
      </c>
    </row>
    <row r="130" spans="1:3">
      <c r="A130" s="24" t="s">
        <v>8355</v>
      </c>
      <c r="B130" s="8">
        <v>313.60000000000002</v>
      </c>
      <c r="C130" s="8">
        <v>3663</v>
      </c>
    </row>
    <row r="131" spans="1:3">
      <c r="A131" s="24" t="s">
        <v>8321</v>
      </c>
      <c r="B131" s="8">
        <v>96.084999999999994</v>
      </c>
      <c r="C131" s="8">
        <v>2174</v>
      </c>
    </row>
    <row r="132" spans="1:3">
      <c r="A132" s="24" t="s">
        <v>8320</v>
      </c>
      <c r="B132" s="8">
        <v>3.9812500000000002</v>
      </c>
      <c r="C132" s="8">
        <v>121</v>
      </c>
    </row>
    <row r="133" spans="1:3">
      <c r="A133" s="7" t="s">
        <v>8317</v>
      </c>
      <c r="B133" s="8">
        <v>46.08470926058866</v>
      </c>
      <c r="C133" s="8">
        <v>1420</v>
      </c>
    </row>
    <row r="134" spans="1:3">
      <c r="A134" s="24" t="s">
        <v>8359</v>
      </c>
      <c r="B134" s="8">
        <v>23.414285714285715</v>
      </c>
      <c r="C134" s="8">
        <v>199</v>
      </c>
    </row>
    <row r="135" spans="1:3">
      <c r="A135" s="24" t="s">
        <v>8318</v>
      </c>
      <c r="B135" s="8">
        <v>39.467166979362098</v>
      </c>
      <c r="C135" s="8">
        <v>930</v>
      </c>
    </row>
    <row r="136" spans="1:3">
      <c r="A136" s="24" t="s">
        <v>8357</v>
      </c>
      <c r="B136" s="8">
        <v>100.7807486631016</v>
      </c>
      <c r="C136" s="8">
        <v>1420</v>
      </c>
    </row>
    <row r="137" spans="1:3">
      <c r="A137" s="7" t="s">
        <v>8361</v>
      </c>
      <c r="B137" s="8">
        <v>112.60233349538163</v>
      </c>
      <c r="C137" s="8">
        <v>26457</v>
      </c>
    </row>
    <row r="146" spans="1:8">
      <c r="A146" s="6" t="s">
        <v>8360</v>
      </c>
      <c r="B146" t="s">
        <v>8362</v>
      </c>
      <c r="F146"/>
      <c r="G146"/>
      <c r="H146"/>
    </row>
    <row r="147" spans="1:8">
      <c r="A147" s="7" t="s">
        <v>8229</v>
      </c>
      <c r="B147" s="8">
        <v>146</v>
      </c>
      <c r="F147"/>
      <c r="G147"/>
      <c r="H147"/>
    </row>
    <row r="148" spans="1:8">
      <c r="A148" s="24" t="s">
        <v>8310</v>
      </c>
      <c r="B148" s="8">
        <v>16</v>
      </c>
      <c r="F148"/>
      <c r="G148"/>
      <c r="H148"/>
    </row>
    <row r="149" spans="1:8">
      <c r="A149" s="24" t="s">
        <v>8336</v>
      </c>
      <c r="B149" s="8">
        <v>10</v>
      </c>
      <c r="F149"/>
      <c r="G149"/>
      <c r="H149"/>
    </row>
    <row r="150" spans="1:8">
      <c r="A150" s="24" t="s">
        <v>8333</v>
      </c>
      <c r="B150" s="8">
        <v>11</v>
      </c>
      <c r="F150"/>
      <c r="G150"/>
      <c r="H150"/>
    </row>
    <row r="151" spans="1:8">
      <c r="A151" s="24" t="s">
        <v>8325</v>
      </c>
      <c r="B151" s="8">
        <v>12</v>
      </c>
      <c r="F151"/>
      <c r="G151"/>
      <c r="H151"/>
    </row>
    <row r="152" spans="1:8">
      <c r="A152" s="24" t="s">
        <v>8338</v>
      </c>
      <c r="B152" s="8">
        <v>13</v>
      </c>
      <c r="F152"/>
      <c r="G152"/>
      <c r="H152"/>
    </row>
    <row r="153" spans="1:8">
      <c r="A153" s="24" t="s">
        <v>8322</v>
      </c>
      <c r="B153" s="8">
        <v>9</v>
      </c>
      <c r="F153"/>
      <c r="G153"/>
      <c r="H153"/>
    </row>
    <row r="154" spans="1:8">
      <c r="A154" s="24" t="s">
        <v>8319</v>
      </c>
      <c r="B154" s="8">
        <v>31</v>
      </c>
      <c r="F154"/>
      <c r="G154"/>
      <c r="H154"/>
    </row>
    <row r="155" spans="1:8">
      <c r="A155" s="24" t="s">
        <v>8317</v>
      </c>
      <c r="B155" s="8">
        <v>44</v>
      </c>
      <c r="F155"/>
      <c r="G155"/>
      <c r="H155"/>
    </row>
    <row r="156" spans="1:8">
      <c r="A156" s="7" t="s">
        <v>8225</v>
      </c>
      <c r="B156" s="8">
        <v>604</v>
      </c>
      <c r="F156"/>
      <c r="G156"/>
      <c r="H156"/>
    </row>
    <row r="157" spans="1:8">
      <c r="A157" s="24" t="s">
        <v>8310</v>
      </c>
      <c r="B157" s="8">
        <v>53</v>
      </c>
      <c r="F157"/>
      <c r="G157"/>
      <c r="H157"/>
    </row>
    <row r="158" spans="1:8">
      <c r="A158" s="24" t="s">
        <v>8336</v>
      </c>
      <c r="B158" s="8">
        <v>10</v>
      </c>
      <c r="F158"/>
      <c r="G158"/>
      <c r="H158"/>
    </row>
    <row r="159" spans="1:8">
      <c r="A159" s="24" t="s">
        <v>8333</v>
      </c>
      <c r="B159" s="8">
        <v>33</v>
      </c>
      <c r="F159"/>
      <c r="G159"/>
      <c r="H159"/>
    </row>
    <row r="160" spans="1:8">
      <c r="A160" s="24" t="s">
        <v>8325</v>
      </c>
      <c r="B160" s="8">
        <v>34</v>
      </c>
      <c r="F160"/>
      <c r="G160"/>
      <c r="H160"/>
    </row>
    <row r="161" spans="1:8">
      <c r="A161" s="24" t="s">
        <v>8338</v>
      </c>
      <c r="B161" s="8">
        <v>45</v>
      </c>
      <c r="F161"/>
      <c r="G161"/>
      <c r="H161"/>
    </row>
    <row r="162" spans="1:8">
      <c r="A162" s="24" t="s">
        <v>8322</v>
      </c>
      <c r="B162" s="8">
        <v>17</v>
      </c>
      <c r="F162"/>
      <c r="G162"/>
      <c r="H162"/>
    </row>
    <row r="163" spans="1:8">
      <c r="A163" s="24" t="s">
        <v>8319</v>
      </c>
      <c r="B163" s="8">
        <v>53</v>
      </c>
      <c r="F163"/>
      <c r="G163"/>
      <c r="H163"/>
    </row>
    <row r="164" spans="1:8">
      <c r="A164" s="24" t="s">
        <v>8317</v>
      </c>
      <c r="B164" s="8">
        <v>359</v>
      </c>
      <c r="F164"/>
      <c r="G164"/>
      <c r="H164"/>
    </row>
    <row r="165" spans="1:8">
      <c r="A165" s="7" t="s">
        <v>8224</v>
      </c>
      <c r="B165" s="8">
        <v>3038</v>
      </c>
      <c r="F165"/>
      <c r="G165"/>
      <c r="H165"/>
    </row>
    <row r="166" spans="1:8">
      <c r="A166" s="24" t="s">
        <v>8310</v>
      </c>
      <c r="B166" s="8">
        <v>422</v>
      </c>
      <c r="F166"/>
      <c r="G166"/>
      <c r="H166"/>
    </row>
    <row r="167" spans="1:8">
      <c r="A167" s="24" t="s">
        <v>8336</v>
      </c>
      <c r="B167" s="8">
        <v>168</v>
      </c>
      <c r="F167"/>
      <c r="G167"/>
      <c r="H167"/>
    </row>
    <row r="168" spans="1:8">
      <c r="A168" s="24" t="s">
        <v>8333</v>
      </c>
      <c r="B168" s="8">
        <v>148</v>
      </c>
      <c r="F168"/>
      <c r="G168"/>
      <c r="H168"/>
    </row>
    <row r="169" spans="1:8">
      <c r="A169" s="24" t="s">
        <v>8331</v>
      </c>
      <c r="B169" s="8">
        <v>23</v>
      </c>
      <c r="F169"/>
      <c r="G169"/>
      <c r="H169"/>
    </row>
    <row r="170" spans="1:8">
      <c r="A170" s="24" t="s">
        <v>8325</v>
      </c>
      <c r="B170" s="8">
        <v>636</v>
      </c>
    </row>
    <row r="171" spans="1:8">
      <c r="A171" s="24" t="s">
        <v>8338</v>
      </c>
      <c r="B171" s="8">
        <v>134</v>
      </c>
    </row>
    <row r="172" spans="1:8">
      <c r="A172" s="24" t="s">
        <v>8322</v>
      </c>
      <c r="B172" s="8">
        <v>178</v>
      </c>
    </row>
    <row r="173" spans="1:8">
      <c r="A173" s="24" t="s">
        <v>8319</v>
      </c>
      <c r="B173" s="8">
        <v>417</v>
      </c>
    </row>
    <row r="174" spans="1:8">
      <c r="A174" s="24" t="s">
        <v>8317</v>
      </c>
      <c r="B174" s="8">
        <v>912</v>
      </c>
    </row>
    <row r="175" spans="1:8">
      <c r="A175" s="7" t="s">
        <v>8361</v>
      </c>
      <c r="B175" s="8">
        <v>3788</v>
      </c>
    </row>
    <row r="182" spans="1:2">
      <c r="A182" s="6" t="s">
        <v>8360</v>
      </c>
      <c r="B182" t="s">
        <v>8399</v>
      </c>
    </row>
    <row r="183" spans="1:2">
      <c r="A183" s="7" t="s">
        <v>8310</v>
      </c>
      <c r="B183" s="8">
        <v>58346</v>
      </c>
    </row>
    <row r="184" spans="1:2">
      <c r="A184" s="7" t="s">
        <v>8336</v>
      </c>
      <c r="B184" s="8">
        <v>12998</v>
      </c>
    </row>
    <row r="185" spans="1:2">
      <c r="A185" s="7" t="s">
        <v>8333</v>
      </c>
      <c r="B185" s="8">
        <v>48822</v>
      </c>
    </row>
    <row r="186" spans="1:2">
      <c r="A186" s="7" t="s">
        <v>8331</v>
      </c>
      <c r="B186" s="8">
        <v>315</v>
      </c>
    </row>
    <row r="187" spans="1:2">
      <c r="A187" s="7" t="s">
        <v>8325</v>
      </c>
      <c r="B187" s="8">
        <v>47297</v>
      </c>
    </row>
    <row r="188" spans="1:2">
      <c r="A188" s="7" t="s">
        <v>8338</v>
      </c>
      <c r="B188" s="8">
        <v>21803</v>
      </c>
    </row>
    <row r="189" spans="1:2">
      <c r="A189" s="7" t="s">
        <v>8322</v>
      </c>
      <c r="B189" s="8">
        <v>34672</v>
      </c>
    </row>
    <row r="190" spans="1:2">
      <c r="A190" s="7" t="s">
        <v>8319</v>
      </c>
      <c r="B190" s="8">
        <v>174797</v>
      </c>
    </row>
    <row r="191" spans="1:2">
      <c r="A191" s="7" t="s">
        <v>8317</v>
      </c>
      <c r="B191" s="8">
        <v>64196</v>
      </c>
    </row>
    <row r="192" spans="1:2">
      <c r="A192" s="7" t="s">
        <v>8361</v>
      </c>
      <c r="B192" s="8">
        <v>463246</v>
      </c>
    </row>
    <row r="205" spans="1:6">
      <c r="A205" s="6" t="s">
        <v>8362</v>
      </c>
      <c r="B205" s="6" t="s">
        <v>8363</v>
      </c>
      <c r="F205"/>
    </row>
    <row r="206" spans="1:6">
      <c r="A206" s="6" t="s">
        <v>8360</v>
      </c>
      <c r="B206" t="s">
        <v>8220</v>
      </c>
      <c r="C206" t="s">
        <v>8221</v>
      </c>
      <c r="D206" t="s">
        <v>8222</v>
      </c>
      <c r="E206" t="s">
        <v>8219</v>
      </c>
      <c r="F206" t="s">
        <v>8361</v>
      </c>
    </row>
    <row r="207" spans="1:6">
      <c r="A207" s="7" t="s">
        <v>8421</v>
      </c>
      <c r="B207" s="8">
        <v>1</v>
      </c>
      <c r="C207" s="8">
        <v>4</v>
      </c>
      <c r="D207" s="8"/>
      <c r="E207" s="8">
        <v>9</v>
      </c>
      <c r="F207" s="8">
        <v>14</v>
      </c>
    </row>
    <row r="208" spans="1:6">
      <c r="A208" s="7" t="s">
        <v>8413</v>
      </c>
      <c r="B208" s="8">
        <v>1</v>
      </c>
      <c r="C208" s="8">
        <v>15</v>
      </c>
      <c r="D208" s="8"/>
      <c r="E208" s="8">
        <v>49</v>
      </c>
      <c r="F208" s="8">
        <v>65</v>
      </c>
    </row>
    <row r="209" spans="1:6">
      <c r="A209" s="7" t="s">
        <v>8414</v>
      </c>
      <c r="B209" s="8">
        <v>7</v>
      </c>
      <c r="C209" s="8">
        <v>28</v>
      </c>
      <c r="D209" s="8"/>
      <c r="E209" s="8">
        <v>136</v>
      </c>
      <c r="F209" s="8">
        <v>171</v>
      </c>
    </row>
    <row r="210" spans="1:6">
      <c r="A210" s="7" t="s">
        <v>8415</v>
      </c>
      <c r="B210" s="8">
        <v>6</v>
      </c>
      <c r="C210" s="8">
        <v>60</v>
      </c>
      <c r="D210" s="8"/>
      <c r="E210" s="8">
        <v>216</v>
      </c>
      <c r="F210" s="8">
        <v>282</v>
      </c>
    </row>
    <row r="211" spans="1:6">
      <c r="A211" s="7" t="s">
        <v>8416</v>
      </c>
      <c r="B211" s="8">
        <v>7</v>
      </c>
      <c r="C211" s="8">
        <v>67</v>
      </c>
      <c r="D211" s="8"/>
      <c r="E211" s="8">
        <v>200</v>
      </c>
      <c r="F211" s="8">
        <v>274</v>
      </c>
    </row>
    <row r="212" spans="1:6">
      <c r="A212" s="7" t="s">
        <v>8417</v>
      </c>
      <c r="B212" s="8">
        <v>80</v>
      </c>
      <c r="C212" s="8">
        <v>422</v>
      </c>
      <c r="D212" s="8"/>
      <c r="E212" s="8">
        <v>474</v>
      </c>
      <c r="F212" s="8">
        <v>976</v>
      </c>
    </row>
    <row r="213" spans="1:6">
      <c r="A213" s="7" t="s">
        <v>8418</v>
      </c>
      <c r="B213" s="8">
        <v>131</v>
      </c>
      <c r="C213" s="8">
        <v>528</v>
      </c>
      <c r="D213" s="8"/>
      <c r="E213" s="8">
        <v>567</v>
      </c>
      <c r="F213" s="8">
        <v>1226</v>
      </c>
    </row>
    <row r="214" spans="1:6">
      <c r="A214" s="7" t="s">
        <v>8419</v>
      </c>
      <c r="B214" s="8">
        <v>99</v>
      </c>
      <c r="C214" s="8">
        <v>375</v>
      </c>
      <c r="D214" s="8"/>
      <c r="E214" s="8">
        <v>475</v>
      </c>
      <c r="F214" s="8">
        <v>949</v>
      </c>
    </row>
    <row r="215" spans="1:6">
      <c r="A215" s="7" t="s">
        <v>8420</v>
      </c>
      <c r="B215" s="8">
        <v>17</v>
      </c>
      <c r="C215" s="8">
        <v>31</v>
      </c>
      <c r="D215" s="8">
        <v>50</v>
      </c>
      <c r="E215" s="8">
        <v>59</v>
      </c>
      <c r="F215" s="8">
        <v>157</v>
      </c>
    </row>
    <row r="216" spans="1:6">
      <c r="A216" s="7" t="s">
        <v>8361</v>
      </c>
      <c r="B216" s="8">
        <v>349</v>
      </c>
      <c r="C216" s="8">
        <v>1530</v>
      </c>
      <c r="D216" s="8">
        <v>50</v>
      </c>
      <c r="E216" s="8">
        <v>2185</v>
      </c>
      <c r="F216" s="8">
        <v>4114</v>
      </c>
    </row>
  </sheetData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 by Category</vt:lpstr>
      <vt:lpstr>Pivot by Sub-Category</vt:lpstr>
      <vt:lpstr>Pivot by Date Created</vt:lpstr>
      <vt:lpstr>Bonus</vt:lpstr>
      <vt:lpstr>Bakers Data by Project State</vt:lpstr>
      <vt:lpstr>Additional tables &amp; 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Cristina Iacob</cp:lastModifiedBy>
  <dcterms:created xsi:type="dcterms:W3CDTF">2017-04-20T15:17:24Z</dcterms:created>
  <dcterms:modified xsi:type="dcterms:W3CDTF">2019-06-09T04:52:59Z</dcterms:modified>
</cp:coreProperties>
</file>