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8800" windowHeight="16305" activeTab="1"/>
  </bookViews>
  <sheets>
    <sheet name="ESPREssO" sheetId="2" r:id="rId1"/>
    <sheet name="Aggregated Measures" sheetId="3" r:id="rId2"/>
    <sheet name="Plan1" sheetId="4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3" i="3" l="1"/>
  <c r="F42" i="3"/>
  <c r="F41" i="3"/>
  <c r="G52" i="3"/>
  <c r="E41" i="3"/>
  <c r="F44" i="3"/>
  <c r="F40" i="3"/>
  <c r="F46" i="3"/>
  <c r="F47" i="3"/>
  <c r="F48" i="3"/>
  <c r="F49" i="3"/>
  <c r="F50" i="3"/>
  <c r="F52" i="3"/>
  <c r="E47" i="3"/>
  <c r="E42" i="3"/>
  <c r="E48" i="3"/>
  <c r="E43" i="3"/>
  <c r="E49" i="3"/>
  <c r="E52" i="3"/>
  <c r="D52" i="3"/>
  <c r="C52" i="3"/>
  <c r="E50" i="3"/>
  <c r="D50" i="3"/>
  <c r="C50" i="3"/>
  <c r="D49" i="3"/>
  <c r="C49" i="3"/>
  <c r="D48" i="3"/>
  <c r="C48" i="3"/>
  <c r="D47" i="3"/>
  <c r="C47" i="3"/>
  <c r="E46" i="3"/>
  <c r="D46" i="3"/>
  <c r="C46" i="3"/>
  <c r="E44" i="3"/>
  <c r="E40" i="3"/>
  <c r="D44" i="3"/>
  <c r="D41" i="3"/>
  <c r="D42" i="3"/>
  <c r="D43" i="3"/>
  <c r="D40" i="3"/>
  <c r="C44" i="3"/>
  <c r="C41" i="3"/>
  <c r="C42" i="3"/>
  <c r="C43" i="3"/>
  <c r="C40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G44" i="3"/>
  <c r="G50" i="3"/>
  <c r="G40" i="3"/>
  <c r="G46" i="3"/>
  <c r="G41" i="3"/>
  <c r="G42" i="3"/>
  <c r="G47" i="3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G43" i="3"/>
  <c r="G49" i="3"/>
  <c r="G48" i="3"/>
</calcChain>
</file>

<file path=xl/comments1.xml><?xml version="1.0" encoding="utf-8"?>
<comments xmlns="http://schemas.openxmlformats.org/spreadsheetml/2006/main">
  <authors>
    <author>Autor</author>
  </authors>
  <commentList>
    <comment ref="C31" authorId="0" shapeId="0">
      <text>
        <r>
          <rPr>
            <b/>
            <sz val="10"/>
            <color indexed="81"/>
            <rFont val="Calibri"/>
          </rPr>
          <t xml:space="preserve">Autor:
</t>
        </r>
      </text>
    </comment>
    <comment ref="C32" authorId="0" shapeId="0">
      <text>
        <r>
          <rPr>
            <b/>
            <sz val="10"/>
            <color indexed="81"/>
            <rFont val="Calibri"/>
          </rPr>
          <t>Autor:</t>
        </r>
        <r>
          <rPr>
            <sz val="10"/>
            <color indexed="81"/>
            <rFont val="Calibri"/>
          </rPr>
          <t xml:space="preserve">
DTMax =4
Nleaf = 8
NF = 15</t>
        </r>
      </text>
    </comment>
    <comment ref="D32" authorId="0" shapeId="0">
      <text>
        <r>
          <rPr>
            <b/>
            <sz val="10"/>
            <color indexed="81"/>
            <rFont val="Calibri"/>
          </rPr>
          <t xml:space="preserve">Autor:
</t>
        </r>
      </text>
    </comment>
    <comment ref="E32" authorId="0" shapeId="0">
      <text>
        <r>
          <rPr>
            <b/>
            <sz val="10"/>
            <color indexed="81"/>
            <rFont val="Calibri"/>
          </rPr>
          <t xml:space="preserve">Autor:
</t>
        </r>
      </text>
    </comment>
    <comment ref="F32" authorId="0" shapeId="0">
      <text>
        <r>
          <rPr>
            <b/>
            <sz val="10"/>
            <color indexed="81"/>
            <rFont val="Calibri"/>
          </rPr>
          <t xml:space="preserve">Autor:
</t>
        </r>
      </text>
    </comment>
    <comment ref="C33" authorId="0" shapeId="0">
      <text>
        <r>
          <rPr>
            <b/>
            <sz val="10"/>
            <color indexed="81"/>
            <rFont val="Calibri"/>
          </rPr>
          <t>Autor:</t>
        </r>
        <r>
          <rPr>
            <sz val="10"/>
            <color indexed="81"/>
            <rFont val="Calibri"/>
          </rPr>
          <t xml:space="preserve">
DTMax = 3
Nleaf = 7
NF = 12</t>
        </r>
      </text>
    </comment>
    <comment ref="C34" authorId="0" shapeId="0">
      <text>
        <r>
          <rPr>
            <b/>
            <sz val="10"/>
            <color indexed="81"/>
            <rFont val="Calibri"/>
          </rPr>
          <t>Autor:</t>
        </r>
        <r>
          <rPr>
            <sz val="10"/>
            <color indexed="81"/>
            <rFont val="Calibri"/>
          </rPr>
          <t xml:space="preserve">
DTMax = 3
Nleaf = 5
NF = 9</t>
        </r>
      </text>
    </comment>
    <comment ref="C35" authorId="0" shapeId="0">
      <text>
        <r>
          <rPr>
            <b/>
            <sz val="10"/>
            <color indexed="81"/>
            <rFont val="Calibri"/>
          </rPr>
          <t>Autor:</t>
        </r>
        <r>
          <rPr>
            <sz val="10"/>
            <color indexed="81"/>
            <rFont val="Calibri"/>
          </rPr>
          <t xml:space="preserve">
DTMax = 5
Nleaf =15
NF = 25</t>
        </r>
      </text>
    </comment>
    <comment ref="C36" authorId="0" shapeId="0">
      <text>
        <r>
          <rPr>
            <b/>
            <sz val="10"/>
            <color indexed="81"/>
            <rFont val="Calibri"/>
          </rPr>
          <t>Autor:</t>
        </r>
        <r>
          <rPr>
            <sz val="10"/>
            <color indexed="81"/>
            <rFont val="Calibri"/>
          </rPr>
          <t xml:space="preserve">
DTMax = 5
Nleaf = 9
NF = 18</t>
        </r>
      </text>
    </comment>
    <comment ref="C37" authorId="0" shapeId="0">
      <text>
        <r>
          <rPr>
            <b/>
            <sz val="10"/>
            <color indexed="81"/>
            <rFont val="Calibri"/>
          </rPr>
          <t>Autor:</t>
        </r>
        <r>
          <rPr>
            <sz val="10"/>
            <color indexed="81"/>
            <rFont val="Calibri"/>
          </rPr>
          <t xml:space="preserve">
DTMax = 3
Nleaf = 8
NF = 12</t>
        </r>
      </text>
    </comment>
    <comment ref="C38" authorId="0" shapeId="0">
      <text>
        <r>
          <rPr>
            <b/>
            <sz val="10"/>
            <color indexed="81"/>
            <rFont val="Calibri"/>
          </rPr>
          <t>Autor:</t>
        </r>
        <r>
          <rPr>
            <sz val="10"/>
            <color indexed="81"/>
            <rFont val="Calibri"/>
          </rPr>
          <t xml:space="preserve">
DTMax = 4
Nleaf = 5
NF = 10</t>
        </r>
      </text>
    </comment>
  </commentList>
</comments>
</file>

<file path=xl/sharedStrings.xml><?xml version="1.0" encoding="utf-8"?>
<sst xmlns="http://schemas.openxmlformats.org/spreadsheetml/2006/main" count="138" uniqueCount="93">
  <si>
    <t>ID</t>
  </si>
  <si>
    <t>Features Model</t>
  </si>
  <si>
    <t>Measures</t>
  </si>
  <si>
    <t>Number of features
(NF)</t>
  </si>
  <si>
    <t>Number of Mandatory Features
 (NM)</t>
  </si>
  <si>
    <t>Number of leaf Features
 (NLeaf)</t>
  </si>
  <si>
    <t>Depth of tree Max 
(DT Max)</t>
  </si>
  <si>
    <t>Cognitive Complexity of a Feature Model 
(CogC)</t>
  </si>
  <si>
    <t>Flexibility of configuration 
(FoC)</t>
  </si>
  <si>
    <t>Number of Features Referenced in Constraints Mean (Rden)</t>
  </si>
  <si>
    <t>Ratio of variability 
(RoV)</t>
  </si>
  <si>
    <t>Number of valid configurations
 (NVC)</t>
  </si>
  <si>
    <t>Activated features by context adaptation (AFCA)</t>
  </si>
  <si>
    <t>Desactivated features by context adaptation (DFCA)</t>
  </si>
  <si>
    <t>Context Features (CF)</t>
  </si>
  <si>
    <t>Context Features in Constraints (CFC)</t>
  </si>
  <si>
    <t>Smart-phone</t>
  </si>
  <si>
    <t>robot experiment</t>
  </si>
  <si>
    <t>MobiHome</t>
  </si>
  <si>
    <t>Scenario Application</t>
  </si>
  <si>
    <t>17-mobile Game</t>
  </si>
  <si>
    <t>SmartHotel</t>
  </si>
  <si>
    <t>Aircraft</t>
  </si>
  <si>
    <t>Heidelberg Ion-Beam Therapy Center</t>
  </si>
  <si>
    <t>PPU</t>
  </si>
  <si>
    <t>Navigation Protocol</t>
  </si>
  <si>
    <t>Bikesharing</t>
  </si>
  <si>
    <t>CarSensors</t>
  </si>
  <si>
    <t>Congress Assistant</t>
  </si>
  <si>
    <t>DSPLFamily</t>
  </si>
  <si>
    <t>Nexus DSPL</t>
  </si>
  <si>
    <t>SalesScenario</t>
  </si>
  <si>
    <t>WSN</t>
  </si>
  <si>
    <t>Movie System</t>
  </si>
  <si>
    <t>Mobile Tourist Planner</t>
  </si>
  <si>
    <t>Linux</t>
  </si>
  <si>
    <t>Content Store</t>
  </si>
  <si>
    <t>Visual Data Graph</t>
  </si>
  <si>
    <t>WindFarm</t>
  </si>
  <si>
    <t>Online-book-shopping</t>
  </si>
  <si>
    <t>Dynamic Software Product Lines for Service-Based Systems</t>
  </si>
  <si>
    <t>ADS</t>
  </si>
  <si>
    <t>Smart Home</t>
  </si>
  <si>
    <t>ConferenceContext</t>
  </si>
  <si>
    <t>Wireless sensor actuator network</t>
  </si>
  <si>
    <t>VsSystem</t>
  </si>
  <si>
    <t>Flexibility Index of the Feature Model (FIFM)</t>
  </si>
  <si>
    <t>Stabitility Index of the Feature Model (STIFM)</t>
  </si>
  <si>
    <t>Size Index of the Feature Model (SIFM)</t>
  </si>
  <si>
    <t>Dinamicity Index of the Feature Model (DIFM)</t>
  </si>
  <si>
    <t>Very Low</t>
  </si>
  <si>
    <t>Low</t>
  </si>
  <si>
    <t>Medium</t>
  </si>
  <si>
    <t>High</t>
  </si>
  <si>
    <t>Very High</t>
  </si>
  <si>
    <t xml:space="preserve">	Smart-phone</t>
  </si>
  <si>
    <t xml:space="preserve">	WSN</t>
  </si>
  <si>
    <t xml:space="preserve">	Movie System</t>
  </si>
  <si>
    <t xml:space="preserve">	WindFarm</t>
  </si>
  <si>
    <t xml:space="preserve">	Online-book-shopping</t>
  </si>
  <si>
    <t xml:space="preserve">	Dynamic Software Product Lines for Service-Based Systems</t>
  </si>
  <si>
    <t xml:space="preserve">	ADS</t>
  </si>
  <si>
    <t xml:space="preserve">	Smart Home</t>
  </si>
  <si>
    <t xml:space="preserve">	ConferenceContext</t>
  </si>
  <si>
    <t xml:space="preserve">	robot experiment</t>
  </si>
  <si>
    <t xml:space="preserve">	Wireless sensor actuator network</t>
  </si>
  <si>
    <t xml:space="preserve">	MobiHome</t>
  </si>
  <si>
    <t xml:space="preserve">	Scenario Application</t>
  </si>
  <si>
    <t xml:space="preserve">	17-mobile Game</t>
  </si>
  <si>
    <t xml:space="preserve">	SmartHotel</t>
  </si>
  <si>
    <t xml:space="preserve">	VsSystem</t>
  </si>
  <si>
    <t xml:space="preserve">	Aircraft</t>
  </si>
  <si>
    <t xml:space="preserve">	Heidelberg Ion-Beam Therapy Center</t>
  </si>
  <si>
    <t xml:space="preserve">	PPU</t>
  </si>
  <si>
    <t xml:space="preserve">	Navigation Protocol</t>
  </si>
  <si>
    <t xml:space="preserve">	Bikesharing</t>
  </si>
  <si>
    <t xml:space="preserve">	CarSensors</t>
  </si>
  <si>
    <t xml:space="preserve">	Congress Assistant</t>
  </si>
  <si>
    <t xml:space="preserve">	DSPLFamily</t>
  </si>
  <si>
    <t xml:space="preserve">	Nexus DSPL</t>
  </si>
  <si>
    <t xml:space="preserve">	SalesScenario</t>
  </si>
  <si>
    <t xml:space="preserve">	Mobile Tourist Planner</t>
  </si>
  <si>
    <t xml:space="preserve">	Linux</t>
  </si>
  <si>
    <t xml:space="preserve">	Content Store</t>
  </si>
  <si>
    <t xml:space="preserve">	Visual Data Graph</t>
  </si>
  <si>
    <t>SmartHomeRise</t>
  </si>
  <si>
    <t>Heroku</t>
  </si>
  <si>
    <t>Buscame</t>
  </si>
  <si>
    <t>MobiCent</t>
  </si>
  <si>
    <t xml:space="preserve">Broker Management </t>
  </si>
  <si>
    <t>Mobile Unit</t>
  </si>
  <si>
    <t xml:space="preserve">Search_UI </t>
  </si>
  <si>
    <t>qtd de modelos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</si>
</sst>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theme="0"/>
      <name val="Arial"/>
      <family val="2"/>
    </font>
    <font>
      <sz val="10"/>
      <color indexed="9"/>
      <name val="Arial"/>
    </font>
    <font>
      <sz val="11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55"/>
      </patternFill>
    </fill>
    <fill>
      <patternFill patternType="solid">
        <fgColor rgb="FF1F497D"/>
        <bgColor indexed="55"/>
      </patternFill>
    </fill>
    <fill>
      <patternFill patternType="solid">
        <fgColor theme="3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7">
    <xf numFmtId="0" fontId="0" fillId="0" borderId="0" xfId="0"/>
    <xf numFmtId="0" fontId="2" fillId="5" borderId="0" xfId="0" applyFont="1" applyFill="1" applyAlignment="1">
      <alignment horizontal="center" vertical="center" wrapText="1"/>
    </xf>
    <xf numFmtId="0" fontId="0" fillId="6" borderId="0" xfId="0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2" fontId="0" fillId="0" borderId="0" xfId="0" applyNumberFormat="1"/>
    <xf numFmtId="0" fontId="3" fillId="7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4" fontId="0" fillId="0" borderId="1" xfId="0" applyNumberFormat="1" applyFont="1" applyBorder="1"/>
    <xf numFmtId="2" fontId="0" fillId="0" borderId="1" xfId="0" applyNumberFormat="1" applyFont="1" applyBorder="1"/>
    <xf numFmtId="0" fontId="3" fillId="7" borderId="0" xfId="0" applyFont="1" applyFill="1" applyBorder="1" applyAlignment="1">
      <alignment horizontal="center"/>
    </xf>
    <xf numFmtId="0" fontId="0" fillId="8" borderId="1" xfId="0" applyFill="1" applyBorder="1"/>
    <xf numFmtId="9" fontId="0" fillId="0" borderId="1" xfId="1" applyFont="1" applyBorder="1"/>
    <xf numFmtId="10" fontId="0" fillId="0" borderId="1" xfId="1" applyNumberFormat="1" applyFont="1" applyBorder="1"/>
    <xf numFmtId="2" fontId="0" fillId="8" borderId="1" xfId="0" applyNumberFormat="1" applyFill="1" applyBorder="1"/>
    <xf numFmtId="2" fontId="0" fillId="0" borderId="0" xfId="0" applyNumberFormat="1" applyFont="1" applyBorder="1"/>
    <xf numFmtId="4" fontId="0" fillId="0" borderId="2" xfId="0" applyNumberFormat="1" applyFont="1" applyBorder="1"/>
    <xf numFmtId="2" fontId="0" fillId="0" borderId="2" xfId="0" applyNumberFormat="1" applyFont="1" applyBorder="1"/>
    <xf numFmtId="2" fontId="0" fillId="0" borderId="1" xfId="0" applyNumberFormat="1" applyBorder="1"/>
    <xf numFmtId="4" fontId="0" fillId="8" borderId="1" xfId="0" applyNumberFormat="1" applyFill="1" applyBorder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10" fontId="0" fillId="0" borderId="0" xfId="0" applyNumberFormat="1"/>
    <xf numFmtId="9" fontId="0" fillId="0" borderId="0" xfId="0" applyNumberFormat="1"/>
  </cellXfs>
  <cellStyles count="2">
    <cellStyle name="Normal" xfId="0" builtinId="0"/>
    <cellStyle name="Porcentagem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zoomScale="110" zoomScaleNormal="110" zoomScalePageLayoutView="110" workbookViewId="0">
      <pane ySplit="2" topLeftCell="A20" activePane="bottomLeft" state="frozen"/>
      <selection pane="bottomLeft" activeCell="O40" sqref="O40"/>
    </sheetView>
  </sheetViews>
  <sheetFormatPr defaultColWidth="8.85546875" defaultRowHeight="15" x14ac:dyDescent="0.25"/>
  <cols>
    <col min="1" max="1" width="3" bestFit="1" customWidth="1"/>
    <col min="2" max="2" width="53.7109375" bestFit="1" customWidth="1"/>
    <col min="3" max="4" width="10.42578125" bestFit="1" customWidth="1"/>
    <col min="5" max="5" width="8.85546875" bestFit="1" customWidth="1"/>
    <col min="6" max="6" width="9" bestFit="1" customWidth="1"/>
    <col min="7" max="7" width="12" bestFit="1" customWidth="1"/>
    <col min="8" max="8" width="13.140625" bestFit="1" customWidth="1"/>
    <col min="9" max="9" width="13.85546875" bestFit="1" customWidth="1"/>
    <col min="10" max="10" width="10" bestFit="1" customWidth="1"/>
    <col min="11" max="11" width="14" bestFit="1" customWidth="1"/>
    <col min="12" max="12" width="8.85546875" bestFit="1" customWidth="1"/>
    <col min="13" max="13" width="11.140625" bestFit="1" customWidth="1"/>
    <col min="14" max="15" width="12.28515625" bestFit="1" customWidth="1"/>
  </cols>
  <sheetData>
    <row r="1" spans="1:15" x14ac:dyDescent="0.25">
      <c r="A1" s="22" t="s">
        <v>0</v>
      </c>
      <c r="B1" s="23" t="s">
        <v>1</v>
      </c>
      <c r="C1" s="24" t="s">
        <v>2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63.75" x14ac:dyDescent="0.25">
      <c r="A2" s="22"/>
      <c r="B2" s="23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14</v>
      </c>
      <c r="M2" s="1" t="s">
        <v>15</v>
      </c>
      <c r="N2" s="1" t="s">
        <v>12</v>
      </c>
      <c r="O2" s="1" t="s">
        <v>13</v>
      </c>
    </row>
    <row r="3" spans="1:15" x14ac:dyDescent="0.25">
      <c r="A3" s="3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2">
        <v>1</v>
      </c>
      <c r="B4" s="6" t="s">
        <v>16</v>
      </c>
      <c r="C4">
        <v>14</v>
      </c>
      <c r="D4">
        <v>7</v>
      </c>
      <c r="E4">
        <v>9</v>
      </c>
      <c r="F4">
        <v>4</v>
      </c>
      <c r="G4">
        <v>2</v>
      </c>
      <c r="H4" s="5">
        <v>0.14285714285714285</v>
      </c>
      <c r="I4" s="5">
        <v>1</v>
      </c>
      <c r="J4" s="5">
        <v>2.1428571428571428</v>
      </c>
      <c r="K4">
        <v>8</v>
      </c>
      <c r="L4">
        <v>3</v>
      </c>
      <c r="M4">
        <v>4</v>
      </c>
      <c r="N4">
        <v>5</v>
      </c>
      <c r="O4">
        <v>4</v>
      </c>
    </row>
    <row r="5" spans="1:15" x14ac:dyDescent="0.25">
      <c r="A5" s="2">
        <f>A4+1</f>
        <v>2</v>
      </c>
      <c r="B5" s="6" t="s">
        <v>32</v>
      </c>
      <c r="C5">
        <v>9</v>
      </c>
      <c r="D5">
        <v>6</v>
      </c>
      <c r="E5">
        <v>6</v>
      </c>
      <c r="F5">
        <v>2</v>
      </c>
      <c r="G5">
        <v>0</v>
      </c>
      <c r="H5" s="5">
        <v>0.22222222222222221</v>
      </c>
      <c r="I5" s="5">
        <v>0</v>
      </c>
      <c r="J5" s="5">
        <v>2.6666666666666665</v>
      </c>
      <c r="K5">
        <v>4</v>
      </c>
      <c r="L5">
        <v>6</v>
      </c>
      <c r="M5">
        <v>0</v>
      </c>
      <c r="N5">
        <v>6</v>
      </c>
      <c r="O5">
        <v>2</v>
      </c>
    </row>
    <row r="6" spans="1:15" x14ac:dyDescent="0.25">
      <c r="A6" s="2">
        <f t="shared" ref="A6:A33" si="0">A5+1</f>
        <v>3</v>
      </c>
      <c r="B6" s="6" t="s">
        <v>33</v>
      </c>
      <c r="C6">
        <v>13</v>
      </c>
      <c r="D6">
        <v>4</v>
      </c>
      <c r="E6">
        <v>7</v>
      </c>
      <c r="F6">
        <v>4</v>
      </c>
      <c r="G6">
        <v>3</v>
      </c>
      <c r="H6" s="5">
        <v>0.15384615384615385</v>
      </c>
      <c r="I6" s="5">
        <v>0</v>
      </c>
      <c r="J6" s="5">
        <v>1.6666666666666667</v>
      </c>
      <c r="K6">
        <v>24</v>
      </c>
      <c r="L6">
        <v>6</v>
      </c>
      <c r="M6">
        <v>0</v>
      </c>
      <c r="N6">
        <v>7</v>
      </c>
      <c r="O6">
        <v>5</v>
      </c>
    </row>
    <row r="7" spans="1:15" x14ac:dyDescent="0.25">
      <c r="A7" s="2">
        <f t="shared" si="0"/>
        <v>4</v>
      </c>
      <c r="B7" s="6" t="s">
        <v>38</v>
      </c>
      <c r="C7">
        <v>27</v>
      </c>
      <c r="D7">
        <v>15</v>
      </c>
      <c r="E7">
        <v>19</v>
      </c>
      <c r="F7">
        <v>5</v>
      </c>
      <c r="G7">
        <v>4</v>
      </c>
      <c r="H7" s="5">
        <v>3.7037037037037035E-2</v>
      </c>
      <c r="I7" s="5">
        <v>0</v>
      </c>
      <c r="J7" s="5">
        <v>2.5</v>
      </c>
      <c r="K7">
        <v>72</v>
      </c>
      <c r="L7">
        <v>17</v>
      </c>
      <c r="M7">
        <v>0</v>
      </c>
      <c r="N7">
        <v>19.5</v>
      </c>
      <c r="O7">
        <v>6.5</v>
      </c>
    </row>
    <row r="8" spans="1:15" x14ac:dyDescent="0.25">
      <c r="A8" s="2">
        <f t="shared" si="0"/>
        <v>5</v>
      </c>
      <c r="B8" s="6" t="s">
        <v>39</v>
      </c>
      <c r="C8">
        <v>36</v>
      </c>
      <c r="D8">
        <v>21</v>
      </c>
      <c r="E8">
        <v>21</v>
      </c>
      <c r="F8">
        <v>6</v>
      </c>
      <c r="G8">
        <v>5</v>
      </c>
      <c r="H8" s="5">
        <v>5.5555555555555552E-2</v>
      </c>
      <c r="I8" s="5">
        <v>1</v>
      </c>
      <c r="J8" s="5">
        <v>2</v>
      </c>
      <c r="K8">
        <v>90</v>
      </c>
      <c r="L8">
        <v>24</v>
      </c>
      <c r="M8">
        <v>4</v>
      </c>
      <c r="N8">
        <v>25</v>
      </c>
      <c r="O8">
        <v>9</v>
      </c>
    </row>
    <row r="9" spans="1:15" x14ac:dyDescent="0.25">
      <c r="A9" s="2">
        <f t="shared" si="0"/>
        <v>6</v>
      </c>
      <c r="B9" s="6" t="s">
        <v>40</v>
      </c>
      <c r="C9">
        <v>20</v>
      </c>
      <c r="D9">
        <v>5</v>
      </c>
      <c r="E9">
        <v>14</v>
      </c>
      <c r="F9">
        <v>3</v>
      </c>
      <c r="G9">
        <v>3</v>
      </c>
      <c r="H9" s="5">
        <v>0.35</v>
      </c>
      <c r="I9" s="5">
        <v>0.8571428571428571</v>
      </c>
      <c r="J9" s="5">
        <v>2.4444444444444446</v>
      </c>
      <c r="K9">
        <v>213</v>
      </c>
      <c r="L9">
        <v>14</v>
      </c>
      <c r="M9">
        <v>10</v>
      </c>
      <c r="N9">
        <v>15</v>
      </c>
      <c r="O9">
        <v>2</v>
      </c>
    </row>
    <row r="10" spans="1:15" x14ac:dyDescent="0.25">
      <c r="A10" s="2">
        <f t="shared" si="0"/>
        <v>7</v>
      </c>
      <c r="B10" s="6" t="s">
        <v>41</v>
      </c>
      <c r="C10">
        <v>33</v>
      </c>
      <c r="D10">
        <v>15</v>
      </c>
      <c r="E10">
        <v>24</v>
      </c>
      <c r="F10">
        <v>3</v>
      </c>
      <c r="G10">
        <v>0</v>
      </c>
      <c r="H10" s="5">
        <v>0.51515151515151514</v>
      </c>
      <c r="I10" s="5">
        <v>0</v>
      </c>
      <c r="J10" s="5">
        <v>3.5555555555555554</v>
      </c>
      <c r="K10">
        <v>131072</v>
      </c>
      <c r="L10">
        <v>24</v>
      </c>
      <c r="M10">
        <v>0</v>
      </c>
      <c r="N10">
        <v>27</v>
      </c>
      <c r="O10">
        <v>5</v>
      </c>
    </row>
    <row r="11" spans="1:15" x14ac:dyDescent="0.25">
      <c r="A11" s="2">
        <f t="shared" si="0"/>
        <v>8</v>
      </c>
      <c r="B11" s="6" t="s">
        <v>42</v>
      </c>
      <c r="C11">
        <v>22</v>
      </c>
      <c r="D11">
        <v>3</v>
      </c>
      <c r="E11">
        <v>15</v>
      </c>
      <c r="F11">
        <v>6</v>
      </c>
      <c r="G11">
        <v>5</v>
      </c>
      <c r="H11" s="5">
        <v>0.22727272727272727</v>
      </c>
      <c r="I11" s="5">
        <v>1</v>
      </c>
      <c r="J11" s="5">
        <v>2.1666666666666665</v>
      </c>
      <c r="K11">
        <v>8480</v>
      </c>
      <c r="L11">
        <v>7</v>
      </c>
      <c r="M11">
        <v>4</v>
      </c>
      <c r="N11">
        <v>10.5</v>
      </c>
      <c r="O11">
        <v>10.5</v>
      </c>
    </row>
    <row r="12" spans="1:15" x14ac:dyDescent="0.25">
      <c r="A12" s="2">
        <f t="shared" si="0"/>
        <v>9</v>
      </c>
      <c r="B12" s="6" t="s">
        <v>43</v>
      </c>
      <c r="C12">
        <v>20</v>
      </c>
      <c r="D12">
        <v>0</v>
      </c>
      <c r="E12">
        <v>12</v>
      </c>
      <c r="F12">
        <v>6</v>
      </c>
      <c r="G12">
        <v>6</v>
      </c>
      <c r="H12" s="5">
        <v>0.2</v>
      </c>
      <c r="I12" s="5">
        <v>0</v>
      </c>
      <c r="J12" s="5">
        <v>1.7857142857142858</v>
      </c>
      <c r="K12">
        <v>2496</v>
      </c>
      <c r="L12">
        <v>9</v>
      </c>
      <c r="M12">
        <v>0</v>
      </c>
      <c r="N12">
        <v>11</v>
      </c>
      <c r="O12">
        <v>8</v>
      </c>
    </row>
    <row r="13" spans="1:15" ht="18" customHeight="1" x14ac:dyDescent="0.25">
      <c r="A13" s="2">
        <f t="shared" si="0"/>
        <v>10</v>
      </c>
      <c r="B13" s="6" t="s">
        <v>17</v>
      </c>
      <c r="C13">
        <v>15</v>
      </c>
      <c r="D13">
        <v>8</v>
      </c>
      <c r="E13">
        <v>9</v>
      </c>
      <c r="F13">
        <v>5</v>
      </c>
      <c r="G13">
        <v>1</v>
      </c>
      <c r="H13" s="5">
        <v>0.26666666666666666</v>
      </c>
      <c r="I13" s="5">
        <v>1.5</v>
      </c>
      <c r="J13" s="5">
        <v>2.1428571428571428</v>
      </c>
      <c r="K13">
        <v>12</v>
      </c>
      <c r="L13">
        <v>9</v>
      </c>
      <c r="M13">
        <v>5</v>
      </c>
      <c r="N13">
        <v>12</v>
      </c>
      <c r="O13">
        <v>2</v>
      </c>
    </row>
    <row r="14" spans="1:15" x14ac:dyDescent="0.25">
      <c r="A14" s="2">
        <f t="shared" si="0"/>
        <v>11</v>
      </c>
      <c r="B14" s="6" t="s">
        <v>44</v>
      </c>
      <c r="C14">
        <v>44</v>
      </c>
      <c r="D14">
        <v>3</v>
      </c>
      <c r="E14">
        <v>33</v>
      </c>
      <c r="F14">
        <v>4</v>
      </c>
      <c r="G14">
        <v>2</v>
      </c>
      <c r="H14" s="5">
        <v>0.63636363636363635</v>
      </c>
      <c r="I14" s="5">
        <v>0</v>
      </c>
      <c r="J14" s="5">
        <v>3.4615384615384617</v>
      </c>
      <c r="K14">
        <v>13441204224</v>
      </c>
      <c r="L14">
        <v>8</v>
      </c>
      <c r="M14">
        <v>0</v>
      </c>
      <c r="N14">
        <v>18</v>
      </c>
      <c r="O14">
        <v>16</v>
      </c>
    </row>
    <row r="15" spans="1:15" x14ac:dyDescent="0.25">
      <c r="A15" s="2">
        <f t="shared" si="0"/>
        <v>12</v>
      </c>
      <c r="B15" s="6" t="s">
        <v>18</v>
      </c>
      <c r="C15">
        <v>14</v>
      </c>
      <c r="D15">
        <v>4</v>
      </c>
      <c r="E15">
        <v>7</v>
      </c>
      <c r="F15">
        <v>6</v>
      </c>
      <c r="G15">
        <v>3</v>
      </c>
      <c r="H15" s="5">
        <v>0.21428571428571427</v>
      </c>
      <c r="I15" s="5">
        <v>1</v>
      </c>
      <c r="J15" s="5">
        <v>1.6</v>
      </c>
      <c r="K15">
        <v>21</v>
      </c>
      <c r="L15">
        <v>5</v>
      </c>
      <c r="M15">
        <v>2</v>
      </c>
      <c r="N15">
        <v>8</v>
      </c>
      <c r="O15">
        <v>5</v>
      </c>
    </row>
    <row r="16" spans="1:15" x14ac:dyDescent="0.25">
      <c r="A16" s="2">
        <f t="shared" si="0"/>
        <v>13</v>
      </c>
      <c r="B16" s="6" t="s">
        <v>19</v>
      </c>
      <c r="C16">
        <v>14</v>
      </c>
      <c r="D16">
        <v>4</v>
      </c>
      <c r="E16">
        <v>9</v>
      </c>
      <c r="F16">
        <v>4</v>
      </c>
      <c r="G16">
        <v>3</v>
      </c>
      <c r="H16" s="5">
        <v>7.1428571428571425E-2</v>
      </c>
      <c r="I16" s="5">
        <v>0</v>
      </c>
      <c r="J16" s="5">
        <v>2</v>
      </c>
      <c r="K16">
        <v>56</v>
      </c>
      <c r="L16">
        <v>5</v>
      </c>
      <c r="M16">
        <v>0</v>
      </c>
      <c r="N16">
        <v>7.5</v>
      </c>
      <c r="O16">
        <v>5.5</v>
      </c>
    </row>
    <row r="17" spans="1:15" x14ac:dyDescent="0.25">
      <c r="A17" s="2">
        <f t="shared" si="0"/>
        <v>14</v>
      </c>
      <c r="B17" s="6" t="s">
        <v>20</v>
      </c>
      <c r="C17">
        <v>22</v>
      </c>
      <c r="D17">
        <v>2</v>
      </c>
      <c r="E17">
        <v>15</v>
      </c>
      <c r="F17">
        <v>5</v>
      </c>
      <c r="G17">
        <v>5</v>
      </c>
      <c r="H17" s="5">
        <v>0.22727272727272727</v>
      </c>
      <c r="I17" s="5">
        <v>1.6666666666666667</v>
      </c>
      <c r="J17" s="5">
        <v>2.1666666666666665</v>
      </c>
      <c r="K17">
        <v>966</v>
      </c>
      <c r="L17">
        <v>11</v>
      </c>
      <c r="M17">
        <v>6</v>
      </c>
      <c r="N17">
        <v>12.5</v>
      </c>
      <c r="O17">
        <v>8.5</v>
      </c>
    </row>
    <row r="18" spans="1:15" x14ac:dyDescent="0.25">
      <c r="A18" s="2">
        <f t="shared" si="0"/>
        <v>15</v>
      </c>
      <c r="B18" s="6" t="s">
        <v>21</v>
      </c>
      <c r="C18">
        <v>13</v>
      </c>
      <c r="D18">
        <v>1</v>
      </c>
      <c r="E18">
        <v>9</v>
      </c>
      <c r="F18">
        <v>4</v>
      </c>
      <c r="G18">
        <v>2</v>
      </c>
      <c r="H18" s="5">
        <v>0.46153846153846156</v>
      </c>
      <c r="I18" s="5">
        <v>1</v>
      </c>
      <c r="J18" s="5">
        <v>2.3333333333333335</v>
      </c>
      <c r="K18">
        <v>102</v>
      </c>
      <c r="L18">
        <v>6</v>
      </c>
      <c r="M18">
        <v>2</v>
      </c>
      <c r="N18">
        <v>7.666666666666667</v>
      </c>
      <c r="O18">
        <v>2.6666666666666665</v>
      </c>
    </row>
    <row r="19" spans="1:15" x14ac:dyDescent="0.25">
      <c r="A19" s="2">
        <f t="shared" si="0"/>
        <v>16</v>
      </c>
      <c r="B19" s="6" t="s">
        <v>45</v>
      </c>
      <c r="C19">
        <v>27</v>
      </c>
      <c r="D19">
        <v>7</v>
      </c>
      <c r="E19">
        <v>17</v>
      </c>
      <c r="F19">
        <v>6</v>
      </c>
      <c r="G19">
        <v>7</v>
      </c>
      <c r="H19" s="5">
        <v>7.407407407407407E-2</v>
      </c>
      <c r="I19" s="5">
        <v>0</v>
      </c>
      <c r="J19" s="5">
        <v>1.9411764705882353</v>
      </c>
      <c r="K19">
        <v>1512</v>
      </c>
      <c r="L19">
        <v>12</v>
      </c>
      <c r="M19">
        <v>0</v>
      </c>
      <c r="N19">
        <v>14.5</v>
      </c>
      <c r="O19">
        <v>11.5</v>
      </c>
    </row>
    <row r="20" spans="1:15" x14ac:dyDescent="0.25">
      <c r="A20" s="2">
        <f t="shared" si="0"/>
        <v>17</v>
      </c>
      <c r="B20" s="6" t="s">
        <v>22</v>
      </c>
      <c r="C20">
        <v>9</v>
      </c>
      <c r="D20">
        <v>2</v>
      </c>
      <c r="E20">
        <v>5</v>
      </c>
      <c r="F20">
        <v>4</v>
      </c>
      <c r="G20">
        <v>1</v>
      </c>
      <c r="H20" s="5">
        <v>0.44444444444444442</v>
      </c>
      <c r="I20" s="5">
        <v>1</v>
      </c>
      <c r="J20" s="5">
        <v>1.8</v>
      </c>
      <c r="K20">
        <v>13</v>
      </c>
      <c r="L20">
        <v>1</v>
      </c>
      <c r="M20">
        <v>4</v>
      </c>
      <c r="N20">
        <v>4</v>
      </c>
      <c r="O20">
        <v>4</v>
      </c>
    </row>
    <row r="21" spans="1:15" x14ac:dyDescent="0.25">
      <c r="A21" s="2">
        <f t="shared" si="0"/>
        <v>18</v>
      </c>
      <c r="B21" s="6" t="s">
        <v>23</v>
      </c>
      <c r="C21">
        <v>47</v>
      </c>
      <c r="D21">
        <v>14</v>
      </c>
      <c r="E21">
        <v>37</v>
      </c>
      <c r="F21">
        <v>7</v>
      </c>
      <c r="G21">
        <v>5</v>
      </c>
      <c r="H21" s="5">
        <v>0.21276595744680851</v>
      </c>
      <c r="I21" s="5">
        <v>0.6</v>
      </c>
      <c r="J21" s="5">
        <v>3.4</v>
      </c>
      <c r="K21">
        <v>13020</v>
      </c>
      <c r="L21">
        <v>11</v>
      </c>
      <c r="M21">
        <v>6</v>
      </c>
      <c r="N21">
        <v>16</v>
      </c>
      <c r="O21">
        <v>17</v>
      </c>
    </row>
    <row r="22" spans="1:15" x14ac:dyDescent="0.25">
      <c r="A22" s="2">
        <f t="shared" si="0"/>
        <v>19</v>
      </c>
      <c r="B22" s="6" t="s">
        <v>24</v>
      </c>
      <c r="C22">
        <v>17</v>
      </c>
      <c r="D22">
        <v>3</v>
      </c>
      <c r="E22">
        <v>10</v>
      </c>
      <c r="F22">
        <v>5</v>
      </c>
      <c r="G22">
        <v>6</v>
      </c>
      <c r="H22" s="5">
        <v>5.8823529411764705E-2</v>
      </c>
      <c r="I22" s="5">
        <v>1</v>
      </c>
      <c r="J22" s="5">
        <v>1.6923076923076923</v>
      </c>
      <c r="K22">
        <v>54</v>
      </c>
      <c r="L22">
        <v>7</v>
      </c>
      <c r="M22">
        <v>4</v>
      </c>
      <c r="N22">
        <v>9</v>
      </c>
      <c r="O22">
        <v>7</v>
      </c>
    </row>
    <row r="23" spans="1:15" x14ac:dyDescent="0.25">
      <c r="A23" s="2">
        <f t="shared" si="0"/>
        <v>20</v>
      </c>
      <c r="B23" s="6" t="s">
        <v>25</v>
      </c>
      <c r="C23">
        <v>16</v>
      </c>
      <c r="D23">
        <v>7</v>
      </c>
      <c r="E23">
        <v>11</v>
      </c>
      <c r="F23">
        <v>4</v>
      </c>
      <c r="G23">
        <v>3</v>
      </c>
      <c r="H23" s="5">
        <v>6.25E-2</v>
      </c>
      <c r="I23" s="5">
        <v>0</v>
      </c>
      <c r="J23" s="5">
        <v>2.25</v>
      </c>
      <c r="K23">
        <v>56</v>
      </c>
      <c r="L23">
        <v>7</v>
      </c>
      <c r="M23">
        <v>0</v>
      </c>
      <c r="N23">
        <v>8.5</v>
      </c>
      <c r="O23">
        <v>6.5</v>
      </c>
    </row>
    <row r="24" spans="1:15" x14ac:dyDescent="0.25">
      <c r="A24" s="2">
        <f t="shared" si="0"/>
        <v>21</v>
      </c>
      <c r="B24" s="6" t="s">
        <v>26</v>
      </c>
      <c r="C24">
        <v>29</v>
      </c>
      <c r="D24">
        <v>5</v>
      </c>
      <c r="E24">
        <v>19</v>
      </c>
      <c r="F24">
        <v>5</v>
      </c>
      <c r="G24">
        <v>5</v>
      </c>
      <c r="H24" s="5">
        <v>0.34482758620689657</v>
      </c>
      <c r="I24" s="5">
        <v>0.6</v>
      </c>
      <c r="J24" s="5">
        <v>2.2000000000000002</v>
      </c>
      <c r="K24">
        <v>60840</v>
      </c>
      <c r="L24">
        <v>15</v>
      </c>
      <c r="M24">
        <v>5</v>
      </c>
      <c r="N24">
        <v>17</v>
      </c>
      <c r="O24">
        <v>11</v>
      </c>
    </row>
    <row r="25" spans="1:15" x14ac:dyDescent="0.25">
      <c r="A25" s="2">
        <f t="shared" si="0"/>
        <v>22</v>
      </c>
      <c r="B25" s="6" t="s">
        <v>27</v>
      </c>
      <c r="C25">
        <v>16</v>
      </c>
      <c r="D25">
        <v>4</v>
      </c>
      <c r="E25">
        <v>10</v>
      </c>
      <c r="F25">
        <v>5</v>
      </c>
      <c r="G25">
        <v>4</v>
      </c>
      <c r="H25" s="5">
        <v>0.1875</v>
      </c>
      <c r="I25" s="5">
        <v>0.8</v>
      </c>
      <c r="J25" s="5">
        <v>1.9</v>
      </c>
      <c r="K25">
        <v>28</v>
      </c>
      <c r="L25">
        <v>6</v>
      </c>
      <c r="M25">
        <v>6</v>
      </c>
      <c r="N25">
        <v>9</v>
      </c>
      <c r="O25">
        <v>6</v>
      </c>
    </row>
    <row r="26" spans="1:15" x14ac:dyDescent="0.25">
      <c r="A26" s="2">
        <f t="shared" si="0"/>
        <v>23</v>
      </c>
      <c r="B26" s="6" t="s">
        <v>28</v>
      </c>
      <c r="C26">
        <v>12</v>
      </c>
      <c r="D26">
        <v>2</v>
      </c>
      <c r="E26">
        <v>8</v>
      </c>
      <c r="F26">
        <v>5</v>
      </c>
      <c r="G26">
        <v>3</v>
      </c>
      <c r="H26" s="5">
        <v>0.16666666666666666</v>
      </c>
      <c r="I26" s="5">
        <v>0</v>
      </c>
      <c r="J26" s="5">
        <v>2</v>
      </c>
      <c r="K26">
        <v>48</v>
      </c>
      <c r="L26">
        <v>3</v>
      </c>
      <c r="M26">
        <v>0</v>
      </c>
      <c r="N26">
        <v>6</v>
      </c>
      <c r="O26">
        <v>5</v>
      </c>
    </row>
    <row r="27" spans="1:15" x14ac:dyDescent="0.25">
      <c r="A27" s="2">
        <f t="shared" si="0"/>
        <v>24</v>
      </c>
      <c r="B27" s="6" t="s">
        <v>29</v>
      </c>
      <c r="C27">
        <v>43</v>
      </c>
      <c r="D27">
        <v>15</v>
      </c>
      <c r="E27">
        <v>27</v>
      </c>
      <c r="F27">
        <v>7</v>
      </c>
      <c r="G27">
        <v>7</v>
      </c>
      <c r="H27" s="5">
        <v>9.3023255813953487E-2</v>
      </c>
      <c r="I27" s="5">
        <v>0.66666666666666663</v>
      </c>
      <c r="J27" s="5">
        <v>2.1304347826086958</v>
      </c>
      <c r="K27">
        <v>104256</v>
      </c>
      <c r="L27">
        <v>28</v>
      </c>
      <c r="M27">
        <v>6</v>
      </c>
      <c r="N27">
        <v>35</v>
      </c>
      <c r="O27">
        <v>7</v>
      </c>
    </row>
    <row r="28" spans="1:15" x14ac:dyDescent="0.25">
      <c r="A28" s="2">
        <f t="shared" si="0"/>
        <v>25</v>
      </c>
      <c r="B28" s="6" t="s">
        <v>30</v>
      </c>
      <c r="C28">
        <v>19</v>
      </c>
      <c r="D28">
        <v>3</v>
      </c>
      <c r="E28">
        <v>11</v>
      </c>
      <c r="F28">
        <v>5</v>
      </c>
      <c r="G28">
        <v>6</v>
      </c>
      <c r="H28" s="5">
        <v>0.10526315789473684</v>
      </c>
      <c r="I28" s="5">
        <v>0.7142857142857143</v>
      </c>
      <c r="J28" s="5">
        <v>1.7142857142857142</v>
      </c>
      <c r="K28">
        <v>66</v>
      </c>
      <c r="L28">
        <v>10</v>
      </c>
      <c r="M28">
        <v>8</v>
      </c>
      <c r="N28">
        <v>12.5</v>
      </c>
      <c r="O28">
        <v>5.5</v>
      </c>
    </row>
    <row r="29" spans="1:15" x14ac:dyDescent="0.25">
      <c r="A29" s="2">
        <f t="shared" si="0"/>
        <v>26</v>
      </c>
      <c r="B29" s="6" t="s">
        <v>31</v>
      </c>
      <c r="C29">
        <v>33</v>
      </c>
      <c r="D29">
        <v>4</v>
      </c>
      <c r="E29">
        <v>22</v>
      </c>
      <c r="F29">
        <v>7</v>
      </c>
      <c r="G29">
        <v>8</v>
      </c>
      <c r="H29" s="5">
        <v>0.30303030303030304</v>
      </c>
      <c r="I29" s="5">
        <v>1</v>
      </c>
      <c r="J29" s="5">
        <v>2.1052631578947367</v>
      </c>
      <c r="K29">
        <v>1511424</v>
      </c>
      <c r="L29">
        <v>13</v>
      </c>
      <c r="M29">
        <v>4</v>
      </c>
      <c r="N29">
        <v>16.5</v>
      </c>
      <c r="O29">
        <v>15.5</v>
      </c>
    </row>
    <row r="30" spans="1:15" x14ac:dyDescent="0.25">
      <c r="A30" s="2">
        <f t="shared" si="0"/>
        <v>27</v>
      </c>
      <c r="B30" s="6" t="s">
        <v>34</v>
      </c>
      <c r="C30">
        <v>10</v>
      </c>
      <c r="D30">
        <v>3</v>
      </c>
      <c r="E30">
        <v>7</v>
      </c>
      <c r="F30">
        <v>3</v>
      </c>
      <c r="G30">
        <v>2</v>
      </c>
      <c r="H30" s="5">
        <v>0.1</v>
      </c>
      <c r="I30" s="5">
        <v>0</v>
      </c>
      <c r="J30" s="5">
        <v>2.2000000000000002</v>
      </c>
      <c r="K30">
        <v>28</v>
      </c>
      <c r="L30">
        <v>3</v>
      </c>
      <c r="M30">
        <v>0</v>
      </c>
      <c r="N30">
        <v>5.5</v>
      </c>
      <c r="O30">
        <v>3.5</v>
      </c>
    </row>
    <row r="31" spans="1:15" x14ac:dyDescent="0.25">
      <c r="A31" s="2">
        <f t="shared" si="0"/>
        <v>28</v>
      </c>
      <c r="B31" s="6" t="s">
        <v>35</v>
      </c>
      <c r="C31">
        <v>41</v>
      </c>
      <c r="D31">
        <v>6</v>
      </c>
      <c r="E31">
        <v>27</v>
      </c>
      <c r="F31">
        <v>4</v>
      </c>
      <c r="G31">
        <v>3</v>
      </c>
      <c r="H31" s="5">
        <v>0.6097560975609756</v>
      </c>
      <c r="I31" s="5">
        <v>1</v>
      </c>
      <c r="J31" s="5">
        <v>2.5294117647058822</v>
      </c>
      <c r="K31">
        <v>19913472</v>
      </c>
      <c r="L31">
        <v>27</v>
      </c>
      <c r="M31">
        <v>12</v>
      </c>
      <c r="N31">
        <v>31.5</v>
      </c>
      <c r="O31">
        <v>8.5</v>
      </c>
    </row>
    <row r="32" spans="1:15" x14ac:dyDescent="0.25">
      <c r="A32" s="2">
        <f t="shared" si="0"/>
        <v>29</v>
      </c>
      <c r="B32" s="6" t="s">
        <v>36</v>
      </c>
      <c r="C32">
        <v>14</v>
      </c>
      <c r="D32">
        <v>4</v>
      </c>
      <c r="E32">
        <v>9</v>
      </c>
      <c r="F32">
        <v>4</v>
      </c>
      <c r="G32">
        <v>3</v>
      </c>
      <c r="H32" s="5">
        <v>7.1428571428571425E-2</v>
      </c>
      <c r="I32" s="5">
        <v>0</v>
      </c>
      <c r="J32" s="5">
        <v>2</v>
      </c>
      <c r="K32">
        <v>56</v>
      </c>
      <c r="L32">
        <v>8</v>
      </c>
      <c r="M32">
        <v>0</v>
      </c>
      <c r="N32">
        <v>11</v>
      </c>
      <c r="O32">
        <v>6</v>
      </c>
    </row>
    <row r="33" spans="1:15" x14ac:dyDescent="0.25">
      <c r="A33" s="2">
        <f t="shared" si="0"/>
        <v>30</v>
      </c>
      <c r="B33" s="6" t="s">
        <v>37</v>
      </c>
      <c r="C33">
        <v>18</v>
      </c>
      <c r="D33">
        <v>4</v>
      </c>
      <c r="E33">
        <v>13</v>
      </c>
      <c r="F33">
        <v>3</v>
      </c>
      <c r="G33">
        <v>3</v>
      </c>
      <c r="H33" s="5">
        <v>0.22222222222222221</v>
      </c>
      <c r="I33" s="5">
        <v>0</v>
      </c>
      <c r="J33" s="5">
        <v>2.5</v>
      </c>
      <c r="K33">
        <v>1792</v>
      </c>
      <c r="L33">
        <v>8</v>
      </c>
      <c r="M33">
        <v>0</v>
      </c>
      <c r="N33">
        <v>11</v>
      </c>
      <c r="O33">
        <v>6</v>
      </c>
    </row>
    <row r="34" spans="1:15" x14ac:dyDescent="0.25">
      <c r="A34" s="2">
        <v>31</v>
      </c>
      <c r="B34" s="6" t="s">
        <v>85</v>
      </c>
      <c r="C34">
        <v>15</v>
      </c>
      <c r="D34">
        <v>6</v>
      </c>
      <c r="E34">
        <v>8</v>
      </c>
      <c r="F34">
        <v>4</v>
      </c>
      <c r="G34">
        <v>3</v>
      </c>
      <c r="H34" s="5">
        <v>0.2</v>
      </c>
      <c r="I34" s="5">
        <v>0</v>
      </c>
      <c r="J34">
        <v>1.5384615384615401</v>
      </c>
      <c r="K34">
        <v>20</v>
      </c>
      <c r="L34">
        <v>12</v>
      </c>
      <c r="M34">
        <v>0</v>
      </c>
      <c r="N34">
        <v>9.5</v>
      </c>
      <c r="O34">
        <v>4.5</v>
      </c>
    </row>
    <row r="35" spans="1:15" x14ac:dyDescent="0.25">
      <c r="A35" s="2">
        <v>32</v>
      </c>
      <c r="B35" s="6" t="s">
        <v>86</v>
      </c>
      <c r="C35">
        <v>12</v>
      </c>
      <c r="D35">
        <v>1</v>
      </c>
      <c r="E35">
        <v>7</v>
      </c>
      <c r="F35">
        <v>3</v>
      </c>
      <c r="G35">
        <v>4</v>
      </c>
      <c r="H35" s="5">
        <v>0.25</v>
      </c>
      <c r="I35" s="5">
        <v>0</v>
      </c>
      <c r="J35" s="5">
        <v>1.24</v>
      </c>
      <c r="K35" s="5">
        <v>20</v>
      </c>
      <c r="L35" s="5">
        <v>9</v>
      </c>
      <c r="M35" s="5">
        <v>0</v>
      </c>
      <c r="N35" s="5">
        <v>9</v>
      </c>
      <c r="O35" s="5">
        <v>8.5</v>
      </c>
    </row>
    <row r="36" spans="1:15" x14ac:dyDescent="0.25">
      <c r="A36" s="2">
        <v>33</v>
      </c>
      <c r="B36" s="6" t="s">
        <v>87</v>
      </c>
      <c r="C36">
        <v>9</v>
      </c>
      <c r="D36">
        <v>3</v>
      </c>
      <c r="E36">
        <v>5</v>
      </c>
      <c r="F36">
        <v>3</v>
      </c>
      <c r="G36">
        <v>3</v>
      </c>
      <c r="H36" s="5">
        <v>0</v>
      </c>
      <c r="I36" s="5">
        <v>0</v>
      </c>
      <c r="J36" s="5">
        <v>1.4</v>
      </c>
      <c r="K36" s="5">
        <v>3</v>
      </c>
      <c r="L36" s="5">
        <v>3</v>
      </c>
      <c r="M36" s="5">
        <v>0</v>
      </c>
      <c r="N36" s="5">
        <v>6</v>
      </c>
      <c r="O36" s="5">
        <v>5</v>
      </c>
    </row>
    <row r="37" spans="1:15" x14ac:dyDescent="0.25">
      <c r="A37" s="2">
        <v>34</v>
      </c>
      <c r="B37" s="6" t="s">
        <v>88</v>
      </c>
      <c r="C37">
        <v>25</v>
      </c>
      <c r="D37">
        <v>10</v>
      </c>
      <c r="E37">
        <v>15</v>
      </c>
      <c r="F37">
        <v>5</v>
      </c>
      <c r="G37">
        <v>5</v>
      </c>
      <c r="H37" s="5">
        <v>0.28000000000000003</v>
      </c>
      <c r="I37" s="5">
        <v>0</v>
      </c>
      <c r="J37">
        <v>1.3888888888888899</v>
      </c>
      <c r="K37">
        <v>315</v>
      </c>
      <c r="L37">
        <v>27</v>
      </c>
      <c r="M37">
        <v>0</v>
      </c>
      <c r="N37">
        <v>18.5</v>
      </c>
      <c r="O37">
        <v>12.5</v>
      </c>
    </row>
    <row r="38" spans="1:15" x14ac:dyDescent="0.25">
      <c r="A38" s="2">
        <v>35</v>
      </c>
      <c r="B38" s="6" t="s">
        <v>89</v>
      </c>
      <c r="C38">
        <v>18</v>
      </c>
      <c r="D38">
        <v>12</v>
      </c>
      <c r="E38">
        <v>9</v>
      </c>
      <c r="F38">
        <v>5</v>
      </c>
      <c r="G38">
        <v>5</v>
      </c>
      <c r="H38" s="5">
        <v>0</v>
      </c>
      <c r="I38" s="5">
        <v>0</v>
      </c>
      <c r="J38" s="5">
        <v>1.36363636363636</v>
      </c>
      <c r="K38" s="5">
        <v>1</v>
      </c>
      <c r="L38" s="5">
        <v>15</v>
      </c>
      <c r="M38" s="5">
        <v>0</v>
      </c>
      <c r="N38" s="5">
        <v>17</v>
      </c>
      <c r="O38" s="5">
        <v>8</v>
      </c>
    </row>
    <row r="39" spans="1:15" x14ac:dyDescent="0.25">
      <c r="A39" s="2">
        <v>36</v>
      </c>
      <c r="B39" s="6" t="s">
        <v>90</v>
      </c>
      <c r="C39">
        <v>12</v>
      </c>
      <c r="D39">
        <v>7</v>
      </c>
      <c r="E39">
        <v>8</v>
      </c>
      <c r="F39">
        <v>3</v>
      </c>
      <c r="G39">
        <v>2</v>
      </c>
      <c r="H39" s="5">
        <v>8.3000000000000004E-2</v>
      </c>
      <c r="I39" s="5">
        <v>0</v>
      </c>
      <c r="J39" s="5">
        <v>1.4117647058823499</v>
      </c>
      <c r="K39" s="5">
        <v>6</v>
      </c>
      <c r="L39" s="5">
        <v>8</v>
      </c>
      <c r="M39" s="5">
        <v>0</v>
      </c>
      <c r="N39" s="5">
        <v>12</v>
      </c>
      <c r="O39" s="5">
        <v>7.5</v>
      </c>
    </row>
    <row r="40" spans="1:15" x14ac:dyDescent="0.25">
      <c r="A40" s="2">
        <v>37</v>
      </c>
      <c r="B40" s="6" t="s">
        <v>91</v>
      </c>
      <c r="C40">
        <v>10</v>
      </c>
      <c r="D40">
        <v>7</v>
      </c>
      <c r="E40">
        <v>5</v>
      </c>
      <c r="F40">
        <v>4</v>
      </c>
      <c r="G40">
        <v>2</v>
      </c>
      <c r="H40" s="5">
        <v>0</v>
      </c>
      <c r="I40" s="5">
        <v>0</v>
      </c>
      <c r="J40" s="5">
        <v>1.4</v>
      </c>
      <c r="K40" s="5">
        <v>1</v>
      </c>
      <c r="L40" s="5">
        <v>7</v>
      </c>
      <c r="M40" s="5">
        <v>0</v>
      </c>
      <c r="N40" s="5">
        <v>9</v>
      </c>
      <c r="O40" s="5">
        <v>3</v>
      </c>
    </row>
    <row r="41" spans="1:15" x14ac:dyDescent="0.25">
      <c r="A41" s="2"/>
    </row>
    <row r="42" spans="1:15" x14ac:dyDescent="0.25">
      <c r="A42" s="2"/>
    </row>
    <row r="43" spans="1:15" x14ac:dyDescent="0.25">
      <c r="A43" s="2"/>
    </row>
    <row r="44" spans="1:15" x14ac:dyDescent="0.25">
      <c r="A44" s="2"/>
    </row>
    <row r="45" spans="1:15" x14ac:dyDescent="0.25">
      <c r="A45" s="2"/>
    </row>
    <row r="46" spans="1:15" x14ac:dyDescent="0.25">
      <c r="A46" s="2"/>
    </row>
    <row r="47" spans="1:15" x14ac:dyDescent="0.25">
      <c r="A47" s="2"/>
    </row>
    <row r="48" spans="1:15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</sheetData>
  <mergeCells count="3">
    <mergeCell ref="A1:A2"/>
    <mergeCell ref="B1:B2"/>
    <mergeCell ref="C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2"/>
  <sheetViews>
    <sheetView tabSelected="1" zoomScale="115" zoomScaleNormal="115" workbookViewId="0">
      <selection activeCell="G1" sqref="G1:G1048576"/>
    </sheetView>
  </sheetViews>
  <sheetFormatPr defaultColWidth="8.85546875" defaultRowHeight="15" x14ac:dyDescent="0.25"/>
  <cols>
    <col min="1" max="1" width="5" customWidth="1"/>
    <col min="2" max="2" width="48.140625" customWidth="1"/>
    <col min="3" max="3" width="16.140625" customWidth="1"/>
    <col min="4" max="4" width="15.42578125" customWidth="1"/>
    <col min="5" max="5" width="17.85546875" customWidth="1"/>
    <col min="6" max="6" width="16.42578125" bestFit="1" customWidth="1"/>
    <col min="7" max="7" width="15.28515625" hidden="1" customWidth="1"/>
  </cols>
  <sheetData>
    <row r="1" spans="1:7" ht="51.75" x14ac:dyDescent="0.25">
      <c r="A1" s="7" t="s">
        <v>0</v>
      </c>
      <c r="B1" s="8" t="s">
        <v>1</v>
      </c>
      <c r="C1" s="9" t="s">
        <v>48</v>
      </c>
      <c r="D1" s="9" t="s">
        <v>47</v>
      </c>
      <c r="E1" s="9" t="s">
        <v>46</v>
      </c>
      <c r="F1" s="9" t="s">
        <v>49</v>
      </c>
      <c r="G1" s="9" t="s">
        <v>49</v>
      </c>
    </row>
    <row r="2" spans="1:7" x14ac:dyDescent="0.25">
      <c r="A2" s="2">
        <v>1</v>
      </c>
      <c r="B2" s="6" t="s">
        <v>16</v>
      </c>
      <c r="C2" s="10">
        <v>24.637221113731201</v>
      </c>
      <c r="D2" s="11">
        <v>6.5974104206333797</v>
      </c>
      <c r="E2" s="11">
        <v>25.666416009330401</v>
      </c>
      <c r="F2" s="20">
        <v>2.1078034567115602</v>
      </c>
      <c r="G2" s="11">
        <v>2.4997925311203302</v>
      </c>
    </row>
    <row r="3" spans="1:7" x14ac:dyDescent="0.25">
      <c r="A3" s="2">
        <f>A2+1</f>
        <v>2</v>
      </c>
      <c r="B3" s="6" t="s">
        <v>32</v>
      </c>
      <c r="C3" s="10">
        <v>14.7460307318786</v>
      </c>
      <c r="D3" s="11">
        <v>6.38664947862934</v>
      </c>
      <c r="E3" s="11">
        <v>30.3065605795449</v>
      </c>
      <c r="F3" s="20">
        <v>1.33517434917603</v>
      </c>
      <c r="G3" s="11">
        <v>1.33517434917603</v>
      </c>
    </row>
    <row r="4" spans="1:7" x14ac:dyDescent="0.25">
      <c r="A4" s="2">
        <f t="shared" ref="A4:A38" si="0">A3+1</f>
        <v>3</v>
      </c>
      <c r="B4" s="6" t="s">
        <v>33</v>
      </c>
      <c r="C4" s="10">
        <v>24.256090756927499</v>
      </c>
      <c r="D4" s="11">
        <v>6.8716144574492803</v>
      </c>
      <c r="E4" s="11">
        <v>25.775760597688301</v>
      </c>
      <c r="F4" s="20">
        <v>1.4013709677419399</v>
      </c>
      <c r="G4" s="11">
        <v>1.4013709677419399</v>
      </c>
    </row>
    <row r="5" spans="1:7" x14ac:dyDescent="0.25">
      <c r="A5" s="2">
        <f t="shared" si="0"/>
        <v>4</v>
      </c>
      <c r="B5" s="6" t="s">
        <v>38</v>
      </c>
      <c r="C5" s="10">
        <v>29.999999999999901</v>
      </c>
      <c r="D5" s="11">
        <v>6.1258284187545096</v>
      </c>
      <c r="E5" s="11">
        <v>11.458860078241401</v>
      </c>
      <c r="F5" s="20">
        <v>3.5</v>
      </c>
      <c r="G5" s="11">
        <v>3.5</v>
      </c>
    </row>
    <row r="6" spans="1:7" x14ac:dyDescent="0.25">
      <c r="A6" s="2">
        <f t="shared" si="0"/>
        <v>5</v>
      </c>
      <c r="B6" s="6" t="s">
        <v>39</v>
      </c>
      <c r="C6" s="10">
        <v>47.297203959990398</v>
      </c>
      <c r="D6" s="11">
        <v>3.9999999999999898</v>
      </c>
      <c r="E6" s="11">
        <v>14.181547189272701</v>
      </c>
      <c r="F6" s="20">
        <v>6.3999535240430996</v>
      </c>
      <c r="G6" s="11">
        <v>6.3999535240430996</v>
      </c>
    </row>
    <row r="7" spans="1:7" x14ac:dyDescent="0.25">
      <c r="A7" s="2">
        <f t="shared" si="0"/>
        <v>6</v>
      </c>
      <c r="B7" s="6" t="s">
        <v>40</v>
      </c>
      <c r="C7" s="10">
        <v>21.617167158479301</v>
      </c>
      <c r="D7" s="11">
        <v>6.4125950855043898</v>
      </c>
      <c r="E7" s="11">
        <v>61.899871379823097</v>
      </c>
      <c r="F7" s="20">
        <v>4.0041445692334996</v>
      </c>
      <c r="G7" s="11">
        <v>4.0041445692334996</v>
      </c>
    </row>
    <row r="8" spans="1:7" x14ac:dyDescent="0.25">
      <c r="A8" s="2">
        <f t="shared" si="0"/>
        <v>7</v>
      </c>
      <c r="B8" s="6" t="s">
        <v>41</v>
      </c>
      <c r="C8" s="10">
        <v>34.025100952191103</v>
      </c>
      <c r="D8" s="11">
        <v>4.1567844925883604</v>
      </c>
      <c r="E8" s="11">
        <v>47.499999999999901</v>
      </c>
      <c r="F8" s="20">
        <v>3.4999999999999898</v>
      </c>
      <c r="G8" s="11">
        <v>3.4999999999999898</v>
      </c>
    </row>
    <row r="9" spans="1:7" x14ac:dyDescent="0.25">
      <c r="A9" s="2">
        <f t="shared" si="0"/>
        <v>8</v>
      </c>
      <c r="B9" s="6" t="s">
        <v>42</v>
      </c>
      <c r="C9" s="10">
        <v>27.438066992323801</v>
      </c>
      <c r="D9" s="11">
        <v>3.9999999999999898</v>
      </c>
      <c r="E9" s="11">
        <v>31.2173262697622</v>
      </c>
      <c r="F9" s="20">
        <v>3.5</v>
      </c>
      <c r="G9" s="11">
        <v>3.5</v>
      </c>
    </row>
    <row r="10" spans="1:7" x14ac:dyDescent="0.25">
      <c r="A10" s="2">
        <f t="shared" si="0"/>
        <v>9</v>
      </c>
      <c r="B10" s="6" t="s">
        <v>43</v>
      </c>
      <c r="C10" s="10">
        <v>26.534558779117599</v>
      </c>
      <c r="D10" s="11">
        <v>4.1233104365167303</v>
      </c>
      <c r="E10" s="11">
        <v>28.7297060114084</v>
      </c>
      <c r="F10" s="20">
        <v>2.0000000000000102</v>
      </c>
      <c r="G10" s="11">
        <v>2.0000000000000102</v>
      </c>
    </row>
    <row r="11" spans="1:7" x14ac:dyDescent="0.25">
      <c r="A11" s="2">
        <f t="shared" si="0"/>
        <v>10</v>
      </c>
      <c r="B11" s="6" t="s">
        <v>17</v>
      </c>
      <c r="C11" s="10">
        <v>24.999999999999901</v>
      </c>
      <c r="D11" s="11">
        <v>3.6485275740928298</v>
      </c>
      <c r="E11" s="11">
        <v>36.071106043844402</v>
      </c>
      <c r="F11" s="20">
        <v>3.6259805976123598</v>
      </c>
      <c r="G11" s="11">
        <v>3.6259805976123598</v>
      </c>
    </row>
    <row r="12" spans="1:7" x14ac:dyDescent="0.25">
      <c r="A12" s="2">
        <f t="shared" si="0"/>
        <v>11</v>
      </c>
      <c r="B12" s="6" t="s">
        <v>44</v>
      </c>
      <c r="C12" s="10">
        <v>38.553090033141899</v>
      </c>
      <c r="D12" s="11">
        <v>4.1634694890028001</v>
      </c>
      <c r="E12" s="11">
        <v>73.628636312612102</v>
      </c>
      <c r="F12" s="20">
        <v>3.4999999999999898</v>
      </c>
      <c r="G12" s="11">
        <v>0</v>
      </c>
    </row>
    <row r="13" spans="1:7" x14ac:dyDescent="0.25">
      <c r="A13" s="2">
        <f t="shared" si="0"/>
        <v>12</v>
      </c>
      <c r="B13" s="6" t="s">
        <v>18</v>
      </c>
      <c r="C13" s="10">
        <v>23.7740418363049</v>
      </c>
      <c r="D13" s="11">
        <v>6.4146126175980704</v>
      </c>
      <c r="E13" s="11">
        <v>28.928893956155498</v>
      </c>
      <c r="F13" s="20">
        <v>1.8929447763084899</v>
      </c>
      <c r="G13" s="11">
        <v>1.8895703548084699</v>
      </c>
    </row>
    <row r="14" spans="1:7" x14ac:dyDescent="0.25">
      <c r="A14" s="2">
        <f t="shared" si="0"/>
        <v>13</v>
      </c>
      <c r="B14" s="6" t="s">
        <v>19</v>
      </c>
      <c r="C14" s="10">
        <v>24.637221113731201</v>
      </c>
      <c r="D14" s="11">
        <v>6.9518794035718798</v>
      </c>
      <c r="E14" s="11">
        <v>23.487555413128099</v>
      </c>
      <c r="F14" s="20">
        <v>1.3776551526444001</v>
      </c>
      <c r="G14" s="11">
        <v>1.3776551526444001</v>
      </c>
    </row>
    <row r="15" spans="1:7" x14ac:dyDescent="0.25">
      <c r="A15" s="2">
        <f t="shared" si="0"/>
        <v>14</v>
      </c>
      <c r="B15" s="6" t="s">
        <v>20</v>
      </c>
      <c r="C15" s="10">
        <v>26.894692323958498</v>
      </c>
      <c r="D15" s="11">
        <v>2.94277635653695</v>
      </c>
      <c r="E15" s="11">
        <v>31.315577208491899</v>
      </c>
      <c r="F15" s="20">
        <v>6.1825500651985301</v>
      </c>
      <c r="G15" s="11">
        <v>6.1825500651985301</v>
      </c>
    </row>
    <row r="16" spans="1:7" x14ac:dyDescent="0.25">
      <c r="A16" s="2">
        <f t="shared" si="0"/>
        <v>15</v>
      </c>
      <c r="B16" s="6" t="s">
        <v>21</v>
      </c>
      <c r="C16" s="10">
        <v>24.3482344102177</v>
      </c>
      <c r="D16" s="11">
        <v>6.4183752481798804</v>
      </c>
      <c r="E16" s="11">
        <v>74.593658754567301</v>
      </c>
      <c r="F16" s="20">
        <v>1.6258984648641299</v>
      </c>
      <c r="G16" s="11">
        <v>1.6258984648641299</v>
      </c>
    </row>
    <row r="17" spans="1:7" x14ac:dyDescent="0.25">
      <c r="A17" s="2">
        <f t="shared" si="0"/>
        <v>16</v>
      </c>
      <c r="B17" s="6" t="s">
        <v>45</v>
      </c>
      <c r="C17" s="10">
        <v>29.705194661960899</v>
      </c>
      <c r="D17" s="11">
        <v>3.9999999999999898</v>
      </c>
      <c r="E17" s="11">
        <v>22.788636935463401</v>
      </c>
      <c r="F17" s="20">
        <v>4.0039226382706197</v>
      </c>
      <c r="G17" s="11">
        <v>4.5078012946396102</v>
      </c>
    </row>
    <row r="18" spans="1:7" x14ac:dyDescent="0.25">
      <c r="A18" s="2">
        <f t="shared" si="0"/>
        <v>17</v>
      </c>
      <c r="B18" s="6" t="s">
        <v>22</v>
      </c>
      <c r="C18" s="10">
        <v>22.387328543435501</v>
      </c>
      <c r="D18" s="11">
        <v>6.7515094339621697</v>
      </c>
      <c r="E18" s="11">
        <v>72.078858203815798</v>
      </c>
      <c r="F18" s="20">
        <v>2</v>
      </c>
      <c r="G18" s="11">
        <v>0</v>
      </c>
    </row>
    <row r="19" spans="1:7" x14ac:dyDescent="0.25">
      <c r="A19" s="2">
        <f t="shared" si="0"/>
        <v>18</v>
      </c>
      <c r="B19" s="6" t="s">
        <v>23</v>
      </c>
      <c r="C19" s="10">
        <v>77.551364625687199</v>
      </c>
      <c r="D19" s="11">
        <v>4.0099337748344404</v>
      </c>
      <c r="E19" s="11">
        <v>26.5105012325389</v>
      </c>
      <c r="F19" s="20">
        <v>6.6638845422292503</v>
      </c>
      <c r="G19" s="11">
        <v>6.6638845422292503</v>
      </c>
    </row>
    <row r="20" spans="1:7" x14ac:dyDescent="0.25">
      <c r="A20" s="2">
        <f t="shared" si="0"/>
        <v>19</v>
      </c>
      <c r="B20" s="6" t="s">
        <v>24</v>
      </c>
      <c r="C20" s="10">
        <v>25.399334442595599</v>
      </c>
      <c r="D20" s="11">
        <v>3.9999999999999898</v>
      </c>
      <c r="E20" s="11">
        <v>23.4599160376215</v>
      </c>
      <c r="F20" s="20">
        <v>2.8821229552399701</v>
      </c>
      <c r="G20" s="11">
        <v>2.8821229552399701</v>
      </c>
    </row>
    <row r="21" spans="1:7" x14ac:dyDescent="0.25">
      <c r="A21" s="2">
        <f t="shared" si="0"/>
        <v>20</v>
      </c>
      <c r="B21" s="6" t="s">
        <v>25</v>
      </c>
      <c r="C21" s="10">
        <v>25.428162721429501</v>
      </c>
      <c r="D21" s="11">
        <v>6.8877356608875298</v>
      </c>
      <c r="E21" s="11">
        <v>22.853141655487399</v>
      </c>
      <c r="F21" s="20">
        <v>1.5342756989960999</v>
      </c>
      <c r="G21" s="11">
        <v>1.5342756989960999</v>
      </c>
    </row>
    <row r="22" spans="1:7" x14ac:dyDescent="0.25">
      <c r="A22" s="2">
        <f t="shared" si="0"/>
        <v>21</v>
      </c>
      <c r="B22" s="6" t="s">
        <v>26</v>
      </c>
      <c r="C22" s="10">
        <v>29.999999999999901</v>
      </c>
      <c r="D22" s="11">
        <v>4.3155339805825097</v>
      </c>
      <c r="E22" s="11">
        <v>61.790071111173198</v>
      </c>
      <c r="F22" s="20">
        <v>6.7598026701129799</v>
      </c>
      <c r="G22" s="11">
        <v>6.7598026701129799</v>
      </c>
    </row>
    <row r="23" spans="1:7" x14ac:dyDescent="0.25">
      <c r="A23" s="2">
        <f t="shared" si="0"/>
        <v>22</v>
      </c>
      <c r="B23" s="6" t="s">
        <v>27</v>
      </c>
      <c r="C23" s="10">
        <v>25.1883716717985</v>
      </c>
      <c r="D23" s="11">
        <v>5.86605974738477</v>
      </c>
      <c r="E23" s="11">
        <v>27.515630255426</v>
      </c>
      <c r="F23" s="20">
        <v>2.7142530574922801</v>
      </c>
      <c r="G23" s="11">
        <v>2.7142530574922801</v>
      </c>
    </row>
    <row r="24" spans="1:7" x14ac:dyDescent="0.25">
      <c r="A24" s="2">
        <f t="shared" si="0"/>
        <v>23</v>
      </c>
      <c r="B24" s="6" t="s">
        <v>28</v>
      </c>
      <c r="C24" s="10">
        <v>24.321623258631099</v>
      </c>
      <c r="D24" s="11">
        <v>6.9518794035718798</v>
      </c>
      <c r="E24" s="11">
        <v>26.9794898310926</v>
      </c>
      <c r="F24" s="20">
        <v>0.81750944426745198</v>
      </c>
      <c r="G24" s="11">
        <v>0.81750944426745198</v>
      </c>
    </row>
    <row r="25" spans="1:7" x14ac:dyDescent="0.25">
      <c r="A25" s="2">
        <f t="shared" si="0"/>
        <v>24</v>
      </c>
      <c r="B25" s="6" t="s">
        <v>29</v>
      </c>
      <c r="C25" s="10">
        <v>65.964375279587898</v>
      </c>
      <c r="D25" s="11">
        <v>3.9999999999999898</v>
      </c>
      <c r="E25" s="11">
        <v>16.805032816423299</v>
      </c>
      <c r="F25" s="20">
        <v>7.4107806541438102</v>
      </c>
      <c r="G25" s="11">
        <v>7.4107806541438102</v>
      </c>
    </row>
    <row r="26" spans="1:7" x14ac:dyDescent="0.25">
      <c r="A26" s="2">
        <f t="shared" si="0"/>
        <v>25</v>
      </c>
      <c r="B26" s="6" t="s">
        <v>30</v>
      </c>
      <c r="C26" s="10">
        <v>25.8990505715946</v>
      </c>
      <c r="D26" s="11">
        <v>4.1314762627357302</v>
      </c>
      <c r="E26" s="11">
        <v>25.6950502851167</v>
      </c>
      <c r="F26" s="20">
        <v>5.4349725832146802</v>
      </c>
      <c r="G26" s="11">
        <v>5.4349725832146802</v>
      </c>
    </row>
    <row r="27" spans="1:7" x14ac:dyDescent="0.25">
      <c r="A27" s="2">
        <f t="shared" si="0"/>
        <v>26</v>
      </c>
      <c r="B27" s="6" t="s">
        <v>31</v>
      </c>
      <c r="C27" s="10">
        <v>50.985487921302202</v>
      </c>
      <c r="D27" s="11">
        <v>3.90476190476191</v>
      </c>
      <c r="E27" s="11">
        <v>60.041976065769298</v>
      </c>
      <c r="F27" s="20">
        <v>5.8877211313487203</v>
      </c>
      <c r="G27" s="11">
        <v>5.8877211313487203</v>
      </c>
    </row>
    <row r="28" spans="1:7" x14ac:dyDescent="0.25">
      <c r="A28" s="2">
        <f t="shared" si="0"/>
        <v>27</v>
      </c>
      <c r="B28" s="6" t="s">
        <v>34</v>
      </c>
      <c r="C28" s="10">
        <v>16.946909090908999</v>
      </c>
      <c r="D28" s="11">
        <v>7.0028855804615304</v>
      </c>
      <c r="E28" s="11">
        <v>24.158840770426899</v>
      </c>
      <c r="F28" s="20">
        <v>0.74734988116603596</v>
      </c>
      <c r="G28" s="11">
        <v>0.74734988116603596</v>
      </c>
    </row>
    <row r="29" spans="1:7" x14ac:dyDescent="0.25">
      <c r="A29" s="2">
        <f t="shared" si="0"/>
        <v>28</v>
      </c>
      <c r="B29" s="6" t="s">
        <v>35</v>
      </c>
      <c r="C29" s="10">
        <v>35.4134855564917</v>
      </c>
      <c r="D29" s="11">
        <v>6.1356904135972403</v>
      </c>
      <c r="E29" s="11">
        <v>66.090333981702699</v>
      </c>
      <c r="F29" s="20">
        <v>7.5203839088903797</v>
      </c>
      <c r="G29" s="11">
        <v>7.5203839088903797</v>
      </c>
    </row>
    <row r="30" spans="1:7" x14ac:dyDescent="0.25">
      <c r="A30" s="2">
        <f t="shared" si="0"/>
        <v>29</v>
      </c>
      <c r="B30" s="6" t="s">
        <v>36</v>
      </c>
      <c r="C30" s="10">
        <v>24.637221113731201</v>
      </c>
      <c r="D30" s="11">
        <v>6.9518794035718798</v>
      </c>
      <c r="E30" s="11">
        <v>23.487555413128099</v>
      </c>
      <c r="F30" s="20">
        <v>1.8631768427942801</v>
      </c>
      <c r="G30" s="11">
        <v>1.8631768427942801</v>
      </c>
    </row>
    <row r="31" spans="1:7" x14ac:dyDescent="0.25">
      <c r="A31" s="2">
        <f t="shared" si="0"/>
        <v>30</v>
      </c>
      <c r="B31" s="6" t="s">
        <v>37</v>
      </c>
      <c r="C31" s="18">
        <v>20.710049502571099</v>
      </c>
      <c r="D31" s="19">
        <v>6.7140215397359899</v>
      </c>
      <c r="E31" s="19">
        <v>29.866736698099299</v>
      </c>
      <c r="F31" s="20">
        <v>1.8631768427942801</v>
      </c>
      <c r="G31" s="11">
        <v>1.8631768427942801</v>
      </c>
    </row>
    <row r="32" spans="1:7" x14ac:dyDescent="0.25">
      <c r="A32" s="2">
        <f t="shared" si="0"/>
        <v>31</v>
      </c>
      <c r="B32" s="6" t="s">
        <v>85</v>
      </c>
      <c r="C32" s="10">
        <v>25</v>
      </c>
      <c r="D32" s="11">
        <v>6.87</v>
      </c>
      <c r="E32" s="11">
        <v>28.16</v>
      </c>
      <c r="F32" s="20">
        <v>1.68</v>
      </c>
      <c r="G32" s="17"/>
    </row>
    <row r="33" spans="1:11" x14ac:dyDescent="0.25">
      <c r="A33" s="2">
        <f t="shared" si="0"/>
        <v>32</v>
      </c>
      <c r="B33" s="6" t="s">
        <v>86</v>
      </c>
      <c r="C33" s="10">
        <v>17.88</v>
      </c>
      <c r="D33" s="11">
        <v>6.09</v>
      </c>
      <c r="E33" s="11">
        <v>43</v>
      </c>
      <c r="F33" s="20">
        <v>2.21</v>
      </c>
      <c r="G33" s="17"/>
    </row>
    <row r="34" spans="1:11" x14ac:dyDescent="0.25">
      <c r="A34" s="2">
        <f t="shared" si="0"/>
        <v>33</v>
      </c>
      <c r="B34" s="6" t="s">
        <v>87</v>
      </c>
      <c r="C34" s="10">
        <v>16.38</v>
      </c>
      <c r="D34" s="11">
        <v>6.87</v>
      </c>
      <c r="E34" s="11">
        <v>17.5</v>
      </c>
      <c r="F34" s="20">
        <v>0.82</v>
      </c>
      <c r="G34" s="17"/>
    </row>
    <row r="35" spans="1:11" x14ac:dyDescent="0.25">
      <c r="A35" s="2">
        <f t="shared" si="0"/>
        <v>34</v>
      </c>
      <c r="B35" s="6" t="s">
        <v>88</v>
      </c>
      <c r="C35" s="10">
        <v>28.31</v>
      </c>
      <c r="D35" s="11">
        <v>4.34</v>
      </c>
      <c r="E35" s="11">
        <v>36.29</v>
      </c>
      <c r="F35" s="20">
        <v>4.51</v>
      </c>
      <c r="G35" s="17"/>
    </row>
    <row r="36" spans="1:11" x14ac:dyDescent="0.25">
      <c r="A36" s="2">
        <f t="shared" si="0"/>
        <v>35</v>
      </c>
      <c r="B36" s="6" t="s">
        <v>89</v>
      </c>
      <c r="C36" s="10">
        <v>25.64</v>
      </c>
      <c r="D36" s="11">
        <v>4.34</v>
      </c>
      <c r="E36" s="11">
        <v>10.95</v>
      </c>
      <c r="F36" s="20">
        <v>0</v>
      </c>
      <c r="G36" s="17"/>
    </row>
    <row r="37" spans="1:11" x14ac:dyDescent="0.25">
      <c r="A37" s="2">
        <f t="shared" si="0"/>
        <v>36</v>
      </c>
      <c r="B37" s="6" t="s">
        <v>90</v>
      </c>
      <c r="C37" s="10">
        <v>17.88</v>
      </c>
      <c r="D37" s="11">
        <v>7.8</v>
      </c>
      <c r="E37" s="11">
        <v>23.41</v>
      </c>
      <c r="F37" s="20">
        <v>2.38</v>
      </c>
      <c r="G37" s="17"/>
    </row>
    <row r="38" spans="1:11" x14ac:dyDescent="0.25">
      <c r="A38" s="2">
        <f t="shared" si="0"/>
        <v>37</v>
      </c>
      <c r="B38" s="6" t="s">
        <v>91</v>
      </c>
      <c r="C38" s="10">
        <v>22.93</v>
      </c>
      <c r="D38" s="11">
        <v>7.18</v>
      </c>
      <c r="E38" s="11">
        <v>17.5</v>
      </c>
      <c r="F38" s="20">
        <v>1.64</v>
      </c>
      <c r="G38" s="17"/>
    </row>
    <row r="40" spans="1:11" x14ac:dyDescent="0.25">
      <c r="B40" s="12" t="s">
        <v>50</v>
      </c>
      <c r="C40" s="13">
        <f>COUNTIF( C2:C38,"&lt; 10")</f>
        <v>0</v>
      </c>
      <c r="D40" s="13">
        <f>COUNTIF(D2:D38, "&lt; 2")</f>
        <v>0</v>
      </c>
      <c r="E40" s="13">
        <f>COUNTIF(E2:E38,"&lt; 10")</f>
        <v>0</v>
      </c>
      <c r="F40" s="13">
        <f>COUNTIF(F2:F38,"&lt; 1")</f>
        <v>4</v>
      </c>
      <c r="G40" s="13">
        <f>COUNTIF(G2:G31,"&lt;=1")</f>
        <v>4</v>
      </c>
    </row>
    <row r="41" spans="1:11" x14ac:dyDescent="0.25">
      <c r="B41" s="12" t="s">
        <v>51</v>
      </c>
      <c r="C41" s="13">
        <f>COUNTIF(C2:C38,"&lt; 20")</f>
        <v>5</v>
      </c>
      <c r="D41" s="13">
        <f>COUNTIF(D2:D38, "&lt; 3")</f>
        <v>1</v>
      </c>
      <c r="E41" s="13">
        <f>COUNTIF(E2:E38,"&lt; 25")</f>
        <v>13</v>
      </c>
      <c r="F41" s="16">
        <f>COUNTIF(F2:F38,"&lt; 3")-F40</f>
        <v>17</v>
      </c>
      <c r="G41" s="13">
        <f>COUNTIF(G2:G31,"&lt; 3")-G40</f>
        <v>12</v>
      </c>
    </row>
    <row r="42" spans="1:11" x14ac:dyDescent="0.25">
      <c r="B42" s="12" t="s">
        <v>52</v>
      </c>
      <c r="C42" s="21">
        <f>COUNTIF(C2:C38,"&lt; 40")-C41</f>
        <v>28</v>
      </c>
      <c r="D42" s="16">
        <f>COUNTIF(D2:D38, "&lt; 4")-D41</f>
        <v>7</v>
      </c>
      <c r="E42" s="16">
        <f>COUNTIF(E2:E38,"&lt; 40")-E41</f>
        <v>15</v>
      </c>
      <c r="F42" s="16">
        <f>COUNTIF(F2:F38,"&lt; 4")-F41-F40</f>
        <v>5</v>
      </c>
      <c r="G42" s="13">
        <f>COUNTIF(G2:G31,"&lt; 4")-G41-G40</f>
        <v>4</v>
      </c>
    </row>
    <row r="43" spans="1:11" x14ac:dyDescent="0.25">
      <c r="B43" s="12" t="s">
        <v>53</v>
      </c>
      <c r="C43" s="21">
        <f>COUNTIF(C2:C38,"&lt; 51")-C42-C41</f>
        <v>2</v>
      </c>
      <c r="D43" s="16">
        <f>COUNTIF(D2:D38,"&lt; 5")-D42-D41</f>
        <v>8</v>
      </c>
      <c r="E43" s="16">
        <f>COUNTIF(E2:E38,"&lt; 55")-E42-E41</f>
        <v>2</v>
      </c>
      <c r="F43" s="16">
        <f>COUNTIF(F2:F38,"&lt; 5")-F42-F41-F40</f>
        <v>3</v>
      </c>
      <c r="G43" s="13">
        <f>COUNTIF(G2:G31,"&lt; 5")-G42-G41-G40</f>
        <v>2</v>
      </c>
    </row>
    <row r="44" spans="1:11" x14ac:dyDescent="0.25">
      <c r="B44" s="12" t="s">
        <v>54</v>
      </c>
      <c r="C44" s="13">
        <f>COUNTIF(C2:C38,"&gt;= 51")</f>
        <v>2</v>
      </c>
      <c r="D44" s="13">
        <f>COUNTIF(D2:D38,"&gt;= 5")</f>
        <v>21</v>
      </c>
      <c r="E44" s="13">
        <f>COUNTIF(E2:E38,"&gt;= 55")</f>
        <v>7</v>
      </c>
      <c r="F44" s="13">
        <f>COUNTIF(F2:F38,"&gt;= 5")</f>
        <v>8</v>
      </c>
      <c r="G44" s="13">
        <f>COUNTIF(G2:G31,"&gt;= 5")</f>
        <v>8</v>
      </c>
    </row>
    <row r="46" spans="1:11" x14ac:dyDescent="0.25">
      <c r="B46" s="12" t="s">
        <v>50</v>
      </c>
      <c r="C46" s="15">
        <f>C40/$K$46</f>
        <v>0</v>
      </c>
      <c r="D46" s="15">
        <f>D40/$K$46</f>
        <v>0</v>
      </c>
      <c r="E46" s="15">
        <f>E40/$K$46</f>
        <v>0</v>
      </c>
      <c r="F46" s="15">
        <f>F40/$K$46</f>
        <v>0.10810810810810811</v>
      </c>
      <c r="G46" s="14">
        <f>G40/30</f>
        <v>0.13333333333333333</v>
      </c>
      <c r="I46" t="s">
        <v>92</v>
      </c>
      <c r="K46">
        <v>37</v>
      </c>
    </row>
    <row r="47" spans="1:11" x14ac:dyDescent="0.25">
      <c r="B47" s="12" t="s">
        <v>51</v>
      </c>
      <c r="C47" s="15">
        <f t="shared" ref="C47:F47" si="1">C41/$K$46</f>
        <v>0.13513513513513514</v>
      </c>
      <c r="D47" s="15">
        <f t="shared" si="1"/>
        <v>2.7027027027027029E-2</v>
      </c>
      <c r="E47" s="15">
        <f t="shared" si="1"/>
        <v>0.35135135135135137</v>
      </c>
      <c r="F47" s="15">
        <f t="shared" si="1"/>
        <v>0.45945945945945948</v>
      </c>
      <c r="G47" s="14">
        <f t="shared" ref="D47:G50" si="2">G41/30</f>
        <v>0.4</v>
      </c>
    </row>
    <row r="48" spans="1:11" x14ac:dyDescent="0.25">
      <c r="B48" s="12" t="s">
        <v>52</v>
      </c>
      <c r="C48" s="15">
        <f t="shared" ref="C48:F48" si="3">C42/$K$46</f>
        <v>0.7567567567567568</v>
      </c>
      <c r="D48" s="15">
        <f t="shared" si="3"/>
        <v>0.1891891891891892</v>
      </c>
      <c r="E48" s="15">
        <f t="shared" si="3"/>
        <v>0.40540540540540543</v>
      </c>
      <c r="F48" s="15">
        <f t="shared" si="3"/>
        <v>0.13513513513513514</v>
      </c>
      <c r="G48" s="14">
        <f t="shared" si="2"/>
        <v>0.13333333333333333</v>
      </c>
    </row>
    <row r="49" spans="2:7" x14ac:dyDescent="0.25">
      <c r="B49" s="12" t="s">
        <v>53</v>
      </c>
      <c r="C49" s="15">
        <f t="shared" ref="C49:F49" si="4">C43/$K$46</f>
        <v>5.4054054054054057E-2</v>
      </c>
      <c r="D49" s="15">
        <f t="shared" si="4"/>
        <v>0.21621621621621623</v>
      </c>
      <c r="E49" s="15">
        <f t="shared" si="4"/>
        <v>5.4054054054054057E-2</v>
      </c>
      <c r="F49" s="15">
        <f t="shared" si="4"/>
        <v>8.1081081081081086E-2</v>
      </c>
      <c r="G49" s="14">
        <f t="shared" si="2"/>
        <v>6.6666666666666666E-2</v>
      </c>
    </row>
    <row r="50" spans="2:7" x14ac:dyDescent="0.25">
      <c r="B50" s="12" t="s">
        <v>54</v>
      </c>
      <c r="C50" s="15">
        <f t="shared" ref="C50:F50" si="5">C44/$K$46</f>
        <v>5.4054054054054057E-2</v>
      </c>
      <c r="D50" s="15">
        <f t="shared" si="5"/>
        <v>0.56756756756756754</v>
      </c>
      <c r="E50" s="15">
        <f t="shared" si="5"/>
        <v>0.1891891891891892</v>
      </c>
      <c r="F50" s="15">
        <f t="shared" si="5"/>
        <v>0.21621621621621623</v>
      </c>
      <c r="G50" s="14">
        <f t="shared" si="2"/>
        <v>0.26666666666666666</v>
      </c>
    </row>
    <row r="52" spans="2:7" x14ac:dyDescent="0.25">
      <c r="C52" s="25">
        <f>SUM(C46:C51)</f>
        <v>1</v>
      </c>
      <c r="D52" s="25">
        <f t="shared" ref="D52:F52" si="6">SUM(D46:D51)</f>
        <v>1</v>
      </c>
      <c r="E52" s="25">
        <f t="shared" si="6"/>
        <v>1</v>
      </c>
      <c r="F52" s="25">
        <f t="shared" si="6"/>
        <v>1</v>
      </c>
      <c r="G52" s="26">
        <f>SUM(G46:G50)</f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9" workbookViewId="0">
      <selection activeCell="B1" sqref="B1:B30"/>
    </sheetView>
  </sheetViews>
  <sheetFormatPr defaultColWidth="8.85546875" defaultRowHeight="15" x14ac:dyDescent="0.25"/>
  <sheetData>
    <row r="1" spans="1:2" x14ac:dyDescent="0.25">
      <c r="A1" t="s">
        <v>55</v>
      </c>
      <c r="B1">
        <v>2.1078034567115602</v>
      </c>
    </row>
    <row r="2" spans="1:2" x14ac:dyDescent="0.25">
      <c r="A2" t="s">
        <v>56</v>
      </c>
      <c r="B2">
        <v>1.33517434917603</v>
      </c>
    </row>
    <row r="3" spans="1:2" x14ac:dyDescent="0.25">
      <c r="A3" t="s">
        <v>57</v>
      </c>
      <c r="B3">
        <v>1.4013709677419399</v>
      </c>
    </row>
    <row r="4" spans="1:2" x14ac:dyDescent="0.25">
      <c r="A4" t="s">
        <v>58</v>
      </c>
      <c r="B4">
        <v>3.5</v>
      </c>
    </row>
    <row r="5" spans="1:2" x14ac:dyDescent="0.25">
      <c r="A5" t="s">
        <v>59</v>
      </c>
      <c r="B5">
        <v>6.3999535240430996</v>
      </c>
    </row>
    <row r="6" spans="1:2" x14ac:dyDescent="0.25">
      <c r="A6" t="s">
        <v>60</v>
      </c>
      <c r="B6">
        <v>4.0041445692334996</v>
      </c>
    </row>
    <row r="7" spans="1:2" x14ac:dyDescent="0.25">
      <c r="A7" t="s">
        <v>61</v>
      </c>
      <c r="B7">
        <v>3.4999999999999898</v>
      </c>
    </row>
    <row r="8" spans="1:2" x14ac:dyDescent="0.25">
      <c r="A8" t="s">
        <v>62</v>
      </c>
      <c r="B8">
        <v>3.5</v>
      </c>
    </row>
    <row r="9" spans="1:2" x14ac:dyDescent="0.25">
      <c r="A9" t="s">
        <v>63</v>
      </c>
      <c r="B9">
        <v>2.0000000000000102</v>
      </c>
    </row>
    <row r="10" spans="1:2" x14ac:dyDescent="0.25">
      <c r="A10" t="s">
        <v>64</v>
      </c>
      <c r="B10">
        <v>3.6259805976123598</v>
      </c>
    </row>
    <row r="11" spans="1:2" x14ac:dyDescent="0.25">
      <c r="A11" t="s">
        <v>65</v>
      </c>
      <c r="B11">
        <v>3.4999999999999898</v>
      </c>
    </row>
    <row r="12" spans="1:2" x14ac:dyDescent="0.25">
      <c r="A12" t="s">
        <v>66</v>
      </c>
      <c r="B12">
        <v>1.8929447763084899</v>
      </c>
    </row>
    <row r="13" spans="1:2" x14ac:dyDescent="0.25">
      <c r="A13" t="s">
        <v>67</v>
      </c>
      <c r="B13">
        <v>1.3776551526444001</v>
      </c>
    </row>
    <row r="14" spans="1:2" x14ac:dyDescent="0.25">
      <c r="A14" t="s">
        <v>68</v>
      </c>
      <c r="B14">
        <v>6.1825500651985301</v>
      </c>
    </row>
    <row r="15" spans="1:2" x14ac:dyDescent="0.25">
      <c r="A15" t="s">
        <v>69</v>
      </c>
      <c r="B15">
        <v>1.6258984648641299</v>
      </c>
    </row>
    <row r="16" spans="1:2" x14ac:dyDescent="0.25">
      <c r="A16" t="s">
        <v>70</v>
      </c>
      <c r="B16">
        <v>4.0039226382706197</v>
      </c>
    </row>
    <row r="17" spans="1:2" x14ac:dyDescent="0.25">
      <c r="A17" t="s">
        <v>71</v>
      </c>
      <c r="B17">
        <v>2</v>
      </c>
    </row>
    <row r="18" spans="1:2" x14ac:dyDescent="0.25">
      <c r="A18" t="s">
        <v>72</v>
      </c>
      <c r="B18">
        <v>6.6638845422292503</v>
      </c>
    </row>
    <row r="19" spans="1:2" x14ac:dyDescent="0.25">
      <c r="A19" t="s">
        <v>73</v>
      </c>
      <c r="B19">
        <v>2.8821229552399701</v>
      </c>
    </row>
    <row r="20" spans="1:2" x14ac:dyDescent="0.25">
      <c r="A20" t="s">
        <v>74</v>
      </c>
      <c r="B20">
        <v>1.5342756989960999</v>
      </c>
    </row>
    <row r="21" spans="1:2" x14ac:dyDescent="0.25">
      <c r="A21" t="s">
        <v>75</v>
      </c>
      <c r="B21">
        <v>6.7598026701129799</v>
      </c>
    </row>
    <row r="22" spans="1:2" x14ac:dyDescent="0.25">
      <c r="A22" t="s">
        <v>76</v>
      </c>
      <c r="B22">
        <v>2.7142530574922801</v>
      </c>
    </row>
    <row r="23" spans="1:2" x14ac:dyDescent="0.25">
      <c r="A23" t="s">
        <v>77</v>
      </c>
      <c r="B23">
        <v>0.81750944426745198</v>
      </c>
    </row>
    <row r="24" spans="1:2" x14ac:dyDescent="0.25">
      <c r="A24" t="s">
        <v>78</v>
      </c>
      <c r="B24">
        <v>7.4107806541438102</v>
      </c>
    </row>
    <row r="25" spans="1:2" x14ac:dyDescent="0.25">
      <c r="A25" t="s">
        <v>79</v>
      </c>
      <c r="B25">
        <v>5.4349725832146802</v>
      </c>
    </row>
    <row r="26" spans="1:2" x14ac:dyDescent="0.25">
      <c r="A26" t="s">
        <v>80</v>
      </c>
      <c r="B26">
        <v>5.8877211313487203</v>
      </c>
    </row>
    <row r="27" spans="1:2" x14ac:dyDescent="0.25">
      <c r="A27" t="s">
        <v>81</v>
      </c>
      <c r="B27">
        <v>0.74734988116603596</v>
      </c>
    </row>
    <row r="28" spans="1:2" x14ac:dyDescent="0.25">
      <c r="A28" t="s">
        <v>82</v>
      </c>
      <c r="B28">
        <v>7.5203839088903797</v>
      </c>
    </row>
    <row r="29" spans="1:2" x14ac:dyDescent="0.25">
      <c r="A29" t="s">
        <v>83</v>
      </c>
      <c r="B29">
        <v>1.8631768427942801</v>
      </c>
    </row>
    <row r="30" spans="1:2" x14ac:dyDescent="0.25">
      <c r="A30" t="s">
        <v>84</v>
      </c>
      <c r="B30">
        <v>1.8631768427942801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ESPREssO</vt:lpstr>
      <vt:lpstr>Aggregated Measures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2018-04-20T21:37:42Z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2ea3c2d1-8252-4aee-b21d-4bf93aaf7ae6</vt:lpwstr>
  </property>
</Properties>
</file>