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<sst xmlns="http://schemas.openxmlformats.org/spreadsheetml/2006/main" count="109" uniqueCount="86">
  <si>
    <t>TALENTO HUMANO</t>
  </si>
  <si>
    <t>CONCEPTO</t>
  </si>
  <si>
    <t>DESCRIPCIÓN</t>
  </si>
  <si>
    <t>N°</t>
  </si>
  <si>
    <t>CANT/HORAS</t>
  </si>
  <si>
    <t>VALOR POR HORA</t>
  </si>
  <si>
    <t>VALOR TOTAL</t>
  </si>
  <si>
    <t>Valor Hora</t>
  </si>
  <si>
    <t>horas trabajadas</t>
  </si>
  <si>
    <t>Valor día</t>
  </si>
  <si>
    <t xml:space="preserve">dias trabajados </t>
  </si>
  <si>
    <t>Horas mes</t>
  </si>
  <si>
    <t>valor mensual</t>
  </si>
  <si>
    <t>meses de trabajo</t>
  </si>
  <si>
    <t>Valor total</t>
  </si>
  <si>
    <t>ANALISTA</t>
  </si>
  <si>
    <t>Ejecutar los procesos administrativos del área aplicando las normas y procedimientos definidos, elaborando documentación necesaria revisando y analizando cálculos a fin de dar cumplimiento a cada uno de esos procesos, logrando resultados oportunos y garantizando la prestación efectiva del servicio.</t>
  </si>
  <si>
    <t>El salario analista de datos promedio en Colombia es de $22.800. 000 al año o $11.692 por hora.</t>
  </si>
  <si>
    <t>Sueldo total del analista mensualmente: $1.872.000</t>
  </si>
  <si>
    <t>PROGRAMADOR</t>
  </si>
  <si>
    <t>Los Programadores desarrollan aplicaciones y programas informáticos, sirviéndose de las bases de un software existente para crear una interfaz para los usuarios con fines comerciales, profesionales o recreativos. Por lo general, estos profesionales prefieren especializarse en un área determinada, como aplicaciones móviles, diseño gráfico, videojuegos, programas financieros, entre otros.</t>
  </si>
  <si>
    <t>Según el portal web de empleo Computrabajo.com.co, el sueldo medio para el puesto de Software Developer o Desarrolladores de Softwares en Colombia es de $ 4.537.984 al mes. Aquí otros cargos relacionados y su media salarial: Desarrollador - $ 2.702.416 al mes. Desarrollador java - $ 3.646.778 al mes</t>
  </si>
  <si>
    <t>Sueldo total del programador mensualmente: $</t>
  </si>
  <si>
    <t>ADMINISTRADOR BASE DE DATOS</t>
  </si>
  <si>
    <t>Los Administradores de Bases de Datos son responsables del manejo, mantenimiento, desempeño y de la confiabilidad de bases de datos. Asimismo, están a cargo de la mejora y diseño de nuevos modelos de las mismas.</t>
  </si>
  <si>
    <t>El sueldo medio para el puesto de Administrador de base de datos en Colombia es de $ 2.628.290 al mes
La información es una estimación a partir de 2.093.170 fuentes obtenidas de las empresas, usuarios y empleados en los últimos 12 meses</t>
  </si>
  <si>
    <t>Sueldo total del administrador de base de datos mensualmente: $</t>
  </si>
  <si>
    <t>DISEÑADORES</t>
  </si>
  <si>
    <t>Los Diseñadores Gráficos conceptualizan y elaboran artes gráficas y materiales visuales para comunicar de manera efectiva la información contenida en libros, revistas, publicidad, películas, empaques, afiches, logos, anuncios y medios digitales, tales como páginas web. Sus creaciones van más allá del fin artístico, ya que abarca la funcionalidad comercial.</t>
  </si>
  <si>
    <t>El sueldo medio para el puesto de Diseñador/a web en Colombia es de $ 1.748.791 al mes
La información es una estimación a partir de 2.093.170 fuentes obtenidas de las empresas, usuarios y empleados en los últimos 12 mese</t>
  </si>
  <si>
    <t>Sueldo total del diseñador mensualmente: $</t>
  </si>
  <si>
    <t>JEFE DE PROYECTO</t>
  </si>
  <si>
    <t>El jefe de proyectos es la persona encargada de planificar, ejecutar y monitorizar las acciones que forman parte de un proceso. No sólo es la figura más visible; por él también pasan todas las decisiones que van orientadas a la consecución de los objetivos de cada fase y, desde luego, del proceso en su conjunto.</t>
  </si>
  <si>
    <t>$3.952.000</t>
  </si>
  <si>
    <t>Sueldo total del Jefe del Proyecto mensualmente: $</t>
  </si>
  <si>
    <t>TOTAL:</t>
  </si>
  <si>
    <t>Total Personal Profesional</t>
  </si>
  <si>
    <t>PROFESIONAL</t>
  </si>
  <si>
    <t>N° PERSONAS</t>
  </si>
  <si>
    <t xml:space="preserve">H. REQUERIDAS </t>
  </si>
  <si>
    <t>VAL X H</t>
  </si>
  <si>
    <t xml:space="preserve">HORAS DIARIAS </t>
  </si>
  <si>
    <t>PRECIO</t>
  </si>
  <si>
    <t>DISEÑADOR</t>
  </si>
  <si>
    <t>A. BASE DE DATOS</t>
  </si>
  <si>
    <t>TOTAL</t>
  </si>
  <si>
    <t>TÉCNICOS</t>
  </si>
  <si>
    <t>DISPOSITIVOS</t>
  </si>
  <si>
    <t>CARACTERISTÍCAS</t>
  </si>
  <si>
    <t>COSTO</t>
  </si>
  <si>
    <t>CANTIDAD</t>
  </si>
  <si>
    <t>COMPUTADOR</t>
  </si>
  <si>
    <t xml:space="preserve">Inter Core i5 </t>
  </si>
  <si>
    <t>Disco sólido 256 GB</t>
  </si>
  <si>
    <t xml:space="preserve"> 8 GB ram</t>
  </si>
  <si>
    <t>SERVIDOR</t>
  </si>
  <si>
    <t>4GB RAM DR3</t>
  </si>
  <si>
    <t xml:space="preserve">Disco 500GB </t>
  </si>
  <si>
    <t>Conectividad 10Mbps Dedicados</t>
  </si>
  <si>
    <t>1 IP Pública</t>
  </si>
  <si>
    <t>ENRUTADOR</t>
  </si>
  <si>
    <t>aSUSbrt</t>
  </si>
  <si>
    <t>Banda - 5GHZ</t>
  </si>
  <si>
    <t>WIFI- AC2600</t>
  </si>
  <si>
    <t>VELOCIDAD  de 800Mbps hasta 1.733</t>
  </si>
  <si>
    <t>SWICH</t>
  </si>
  <si>
    <t xml:space="preserve">5 puerto </t>
  </si>
  <si>
    <t>10/100mbps</t>
  </si>
  <si>
    <t>TECNOLOGICOS</t>
  </si>
  <si>
    <t>SOFTWARE</t>
  </si>
  <si>
    <t>CARACTERÍSTICAS</t>
  </si>
  <si>
    <t>HOSTING</t>
  </si>
  <si>
    <t xml:space="preserve">Calidad Certificada ISO         </t>
  </si>
  <si>
    <t xml:space="preserve"> 900110 GB de espacio</t>
  </si>
  <si>
    <t xml:space="preserve"> 10 correos corporativos</t>
  </si>
  <si>
    <t>2 Bases de Datos MySQL</t>
  </si>
  <si>
    <t>Alojamiento para 1 Web</t>
  </si>
  <si>
    <t>Certificado SSL (https)</t>
  </si>
  <si>
    <t>DOMINIO</t>
  </si>
  <si>
    <t>conjuntomio.com</t>
  </si>
  <si>
    <t>CORREO CORPO</t>
  </si>
  <si>
    <t>Atencionclientes@ConjuntoMio.com</t>
  </si>
  <si>
    <t>COSTO PROYECTO</t>
  </si>
  <si>
    <t>TECNICOS</t>
  </si>
  <si>
    <t>TOTAL CON HARDWARE</t>
  </si>
  <si>
    <t>TOTAL SIN HARDWARE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</si>
</sst>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"/>
  </numFmts>
  <fonts count="15">
    <font>
      <sz val="10.0"/>
      <color rgb="FF000000"/>
      <name val="Arial"/>
    </font>
    <font>
      <sz val="9.0"/>
      <color theme="1"/>
      <name val="Arial"/>
    </font>
    <font>
      <sz val="9.0"/>
      <color rgb="FF006100"/>
      <name val="Arial"/>
    </font>
    <font/>
    <font>
      <sz val="9.0"/>
      <color rgb="FF000000"/>
      <name val="Arial"/>
    </font>
    <font>
      <color theme="1"/>
      <name val="Arial"/>
    </font>
    <font>
      <sz val="8.0"/>
      <color rgb="FF202124"/>
      <name val="Arial"/>
    </font>
    <font>
      <sz val="11.0"/>
      <color rgb="FF000000"/>
      <name val="Inconsolata"/>
    </font>
    <font>
      <b/>
      <sz val="11.0"/>
      <color rgb="FF000000"/>
      <name val="Inconsolata"/>
    </font>
    <font>
      <b/>
      <sz val="9.0"/>
      <color theme="1"/>
      <name val="Arial"/>
    </font>
    <font>
      <sz val="9.0"/>
      <name val="Arial"/>
    </font>
    <font>
      <sz val="9.0"/>
      <color rgb="FF000000"/>
      <name val="Proxima_nova_rgregular"/>
    </font>
    <font>
      <b/>
      <sz val="9.0"/>
      <color rgb="FF000000"/>
      <name val="Arial"/>
    </font>
    <font>
      <u/>
      <sz val="9.0"/>
      <color rgb="FF1155CC"/>
      <name val="Arial"/>
    </font>
    <font>
      <sz val="8.0"/>
      <color rgb="FF000000"/>
      <name val="Arial"/>
    </font>
  </fonts>
  <fills count="21">
    <fill>
      <patternFill patternType="none"/>
    </fill>
    <fill>
      <patternFill patternType="lightGray"/>
    </fill>
    <fill>
      <patternFill patternType="solid">
        <fgColor rgb="FFA9D08E"/>
        <bgColor rgb="FFA9D08E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CC0000"/>
        <bgColor rgb="FFCC0000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readingOrder="0" shrinkToFit="0" vertical="center" wrapText="1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horizontal="center" shrinkToFit="0" vertical="center" wrapText="1"/>
    </xf>
    <xf borderId="4" fillId="3" fontId="4" numFmtId="0" xfId="0" applyAlignment="1" applyBorder="1" applyFill="1" applyFont="1">
      <alignment horizontal="center" readingOrder="0" shrinkToFit="0" vertical="center" wrapText="1"/>
    </xf>
    <xf borderId="5" fillId="0" fontId="3" numFmtId="0" xfId="0" applyBorder="1" applyFont="1"/>
    <xf borderId="6" fillId="0" fontId="3" numFmtId="0" xfId="0" applyBorder="1" applyFont="1"/>
    <xf borderId="7" fillId="3" fontId="4" numFmtId="0" xfId="0" applyAlignment="1" applyBorder="1" applyFont="1">
      <alignment horizontal="center" readingOrder="0" shrinkToFit="0" vertical="center" wrapText="1"/>
    </xf>
    <xf borderId="8" fillId="3" fontId="4" numFmtId="0" xfId="0" applyAlignment="1" applyBorder="1" applyFont="1">
      <alignment horizontal="center" readingOrder="0" shrinkToFit="0" vertical="center" wrapText="1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0" fillId="0" fontId="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readingOrder="0"/>
    </xf>
    <xf borderId="1" fillId="3" fontId="4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left" readingOrder="0" shrinkToFit="0" vertical="center" wrapText="1"/>
    </xf>
    <xf borderId="11" fillId="0" fontId="4" numFmtId="0" xfId="0" applyAlignment="1" applyBorder="1" applyFont="1">
      <alignment horizontal="center" readingOrder="0" shrinkToFit="0" vertical="center" wrapText="1"/>
    </xf>
    <xf borderId="3" fillId="0" fontId="4" numFmtId="164" xfId="0" applyAlignment="1" applyBorder="1" applyFont="1" applyNumberFormat="1">
      <alignment horizontal="center" readingOrder="0" shrinkToFit="0" vertical="center" wrapText="1"/>
    </xf>
    <xf borderId="0" fillId="4" fontId="6" numFmtId="0" xfId="0" applyAlignment="1" applyFill="1" applyFont="1">
      <alignment horizontal="left" readingOrder="0" shrinkToFit="0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5" numFmtId="164" xfId="0" applyFont="1" applyNumberFormat="1"/>
    <xf borderId="10" fillId="4" fontId="4" numFmtId="0" xfId="0" applyAlignment="1" applyBorder="1" applyFont="1">
      <alignment horizontal="left" readingOrder="0" shrinkToFit="0" wrapText="1"/>
    </xf>
    <xf borderId="11" fillId="0" fontId="1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horizontal="center" readingOrder="0"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3" fillId="5" fontId="4" numFmtId="164" xfId="0" applyAlignment="1" applyBorder="1" applyFill="1" applyFont="1" applyNumberFormat="1">
      <alignment horizontal="center" readingOrder="0" shrinkToFit="0" vertical="center" wrapText="1"/>
    </xf>
    <xf borderId="13" fillId="3" fontId="4" numFmtId="0" xfId="0" applyAlignment="1" applyBorder="1" applyFont="1">
      <alignment horizontal="center" readingOrder="0" shrinkToFit="0" vertical="center" wrapText="1"/>
    </xf>
    <xf borderId="12" fillId="3" fontId="4" numFmtId="0" xfId="0" applyAlignment="1" applyBorder="1" applyFont="1">
      <alignment horizontal="center" readingOrder="0" shrinkToFit="0" vertical="center" wrapText="1"/>
    </xf>
    <xf borderId="11" fillId="0" fontId="4" numFmtId="164" xfId="0" applyAlignment="1" applyBorder="1" applyFont="1" applyNumberFormat="1">
      <alignment horizontal="center" readingOrder="0" shrinkToFit="0" vertical="center" wrapText="1"/>
    </xf>
    <xf borderId="13" fillId="3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3" fillId="5" fontId="4" numFmtId="164" xfId="0" applyAlignment="1" applyBorder="1" applyFont="1" applyNumberFormat="1">
      <alignment horizontal="center" shrinkToFit="0" vertical="center" wrapText="1"/>
    </xf>
    <xf borderId="13" fillId="6" fontId="4" numFmtId="0" xfId="0" applyAlignment="1" applyBorder="1" applyFill="1" applyFont="1">
      <alignment horizontal="center" readingOrder="0" shrinkToFit="0" vertical="center" wrapText="1"/>
    </xf>
    <xf borderId="12" fillId="6" fontId="4" numFmtId="0" xfId="0" applyAlignment="1" applyBorder="1" applyFont="1">
      <alignment horizontal="center" readingOrder="0" shrinkToFit="0" vertical="center" wrapText="1"/>
    </xf>
    <xf borderId="11" fillId="7" fontId="4" numFmtId="0" xfId="0" applyAlignment="1" applyBorder="1" applyFill="1" applyFont="1">
      <alignment horizontal="center" readingOrder="0" shrinkToFit="0" vertical="center" wrapText="1"/>
    </xf>
    <xf borderId="11" fillId="7" fontId="4" numFmtId="164" xfId="0" applyAlignment="1" applyBorder="1" applyFont="1" applyNumberFormat="1">
      <alignment horizontal="center" readingOrder="0" shrinkToFit="0" vertical="center" wrapText="1"/>
    </xf>
    <xf borderId="13" fillId="7" fontId="7" numFmtId="164" xfId="0" applyAlignment="1" applyBorder="1" applyFont="1" applyNumberFormat="1">
      <alignment horizontal="center" shrinkToFit="0" vertical="center" wrapText="1"/>
    </xf>
    <xf borderId="13" fillId="6" fontId="1" numFmtId="0" xfId="0" applyAlignment="1" applyBorder="1" applyFont="1">
      <alignment horizontal="center" readingOrder="0" shrinkToFit="0" vertical="center" wrapText="1"/>
    </xf>
    <xf borderId="1" fillId="7" fontId="1" numFmtId="0" xfId="0" applyAlignment="1" applyBorder="1" applyFont="1">
      <alignment horizontal="center" shrinkToFit="0" vertical="center" wrapText="1"/>
    </xf>
    <xf borderId="13" fillId="8" fontId="8" numFmtId="164" xfId="0" applyAlignment="1" applyBorder="1" applyFill="1" applyFont="1" applyNumberFormat="1">
      <alignment horizontal="center" shrinkToFit="0" vertical="center" wrapText="1"/>
    </xf>
    <xf borderId="1" fillId="9" fontId="9" numFmtId="0" xfId="0" applyAlignment="1" applyBorder="1" applyFill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13" fillId="10" fontId="1" numFmtId="0" xfId="0" applyAlignment="1" applyBorder="1" applyFill="1" applyFont="1">
      <alignment horizontal="center" readingOrder="0" shrinkToFit="0" vertical="center" wrapText="1"/>
    </xf>
    <xf borderId="8" fillId="10" fontId="1" numFmtId="0" xfId="0" applyAlignment="1" applyBorder="1" applyFont="1">
      <alignment horizontal="center" readingOrder="0" shrinkToFit="0" vertical="center" wrapText="1"/>
    </xf>
    <xf borderId="0" fillId="11" fontId="10" numFmtId="0" xfId="0" applyAlignment="1" applyFill="1" applyFont="1">
      <alignment horizontal="center" readingOrder="0" shrinkToFit="0" vertical="bottom" wrapText="1"/>
    </xf>
    <xf borderId="8" fillId="11" fontId="1" numFmtId="0" xfId="0" applyAlignment="1" applyBorder="1" applyFont="1">
      <alignment horizontal="center" readingOrder="0" shrinkToFit="0" vertical="center" wrapText="1"/>
    </xf>
    <xf borderId="8" fillId="12" fontId="4" numFmtId="0" xfId="0" applyAlignment="1" applyBorder="1" applyFill="1" applyFont="1">
      <alignment horizontal="center" shrinkToFit="0" vertical="center" wrapText="1"/>
    </xf>
    <xf borderId="7" fillId="0" fontId="3" numFmtId="0" xfId="0" applyBorder="1" applyFont="1"/>
    <xf borderId="0" fillId="11" fontId="4" numFmtId="0" xfId="0" applyAlignment="1" applyFont="1">
      <alignment horizontal="center" readingOrder="0" shrinkToFit="0" vertical="center" wrapText="1"/>
    </xf>
    <xf borderId="0" fillId="11" fontId="1" numFmtId="0" xfId="0" applyAlignment="1" applyFont="1">
      <alignment horizontal="center" readingOrder="0" shrinkToFit="0" vertical="center" wrapText="1"/>
    </xf>
    <xf borderId="5" fillId="11" fontId="10" numFmtId="0" xfId="0" applyAlignment="1" applyBorder="1" applyFont="1">
      <alignment horizontal="center" readingOrder="0" shrinkToFit="0" vertical="center" wrapText="1"/>
    </xf>
    <xf borderId="8" fillId="11" fontId="1" numFmtId="3" xfId="0" applyAlignment="1" applyBorder="1" applyFont="1" applyNumberFormat="1">
      <alignment horizontal="center" readingOrder="0" shrinkToFit="0" vertical="center" wrapText="1"/>
    </xf>
    <xf borderId="0" fillId="11" fontId="10" numFmtId="0" xfId="0" applyAlignment="1" applyFont="1">
      <alignment horizontal="center" readingOrder="0" shrinkToFit="0" vertical="center" wrapText="1"/>
    </xf>
    <xf borderId="0" fillId="12" fontId="11" numFmtId="0" xfId="0" applyAlignment="1" applyFont="1">
      <alignment horizontal="center" readingOrder="0"/>
    </xf>
    <xf borderId="8" fillId="12" fontId="4" numFmtId="3" xfId="0" applyAlignment="1" applyBorder="1" applyFont="1" applyNumberFormat="1">
      <alignment horizontal="center" readingOrder="0" shrinkToFit="0" vertical="center" wrapText="1"/>
    </xf>
    <xf borderId="0" fillId="11" fontId="4" numFmtId="0" xfId="0" applyAlignment="1" applyFont="1">
      <alignment horizontal="center" readingOrder="0"/>
    </xf>
    <xf borderId="5" fillId="11" fontId="1" numFmtId="0" xfId="0" applyAlignment="1" applyBorder="1" applyFont="1">
      <alignment horizontal="center" readingOrder="0" shrinkToFit="0" vertical="center" wrapText="1"/>
    </xf>
    <xf borderId="1" fillId="10" fontId="1" numFmtId="0" xfId="0" applyAlignment="1" applyBorder="1" applyFont="1">
      <alignment horizontal="center" readingOrder="0" shrinkToFit="0" vertical="center" wrapText="1"/>
    </xf>
    <xf borderId="13" fillId="11" fontId="1" numFmtId="0" xfId="0" applyAlignment="1" applyBorder="1" applyFont="1">
      <alignment horizontal="center" shrinkToFit="0" vertical="center" wrapText="1"/>
    </xf>
    <xf borderId="3" fillId="11" fontId="1" numFmtId="0" xfId="0" applyAlignment="1" applyBorder="1" applyFont="1">
      <alignment horizontal="center" shrinkToFit="0" vertical="center" wrapText="1"/>
    </xf>
    <xf borderId="13" fillId="13" fontId="12" numFmtId="3" xfId="0" applyAlignment="1" applyBorder="1" applyFill="1" applyFont="1" applyNumberFormat="1">
      <alignment horizontal="center" shrinkToFit="0" vertical="center" wrapText="1"/>
    </xf>
    <xf borderId="1" fillId="14" fontId="9" numFmtId="0" xfId="0" applyAlignment="1" applyBorder="1" applyFill="1" applyFont="1">
      <alignment horizontal="center" readingOrder="0" shrinkToFit="0" vertical="center" wrapText="1"/>
    </xf>
    <xf borderId="13" fillId="15" fontId="1" numFmtId="0" xfId="0" applyAlignment="1" applyBorder="1" applyFill="1" applyFont="1">
      <alignment horizontal="center" readingOrder="0" shrinkToFit="0" vertical="center" wrapText="1"/>
    </xf>
    <xf borderId="8" fillId="15" fontId="1" numFmtId="0" xfId="0" applyAlignment="1" applyBorder="1" applyFont="1">
      <alignment horizontal="center" readingOrder="0" shrinkToFit="0" vertical="center" wrapText="1"/>
    </xf>
    <xf borderId="0" fillId="16" fontId="4" numFmtId="0" xfId="0" applyAlignment="1" applyFill="1" applyFont="1">
      <alignment horizontal="center" readingOrder="0" shrinkToFit="0" vertical="center" wrapText="1"/>
    </xf>
    <xf borderId="8" fillId="16" fontId="4" numFmtId="0" xfId="0" applyAlignment="1" applyBorder="1" applyFont="1">
      <alignment horizontal="center" readingOrder="0" shrinkToFit="0" vertical="center" wrapText="1"/>
    </xf>
    <xf borderId="8" fillId="16" fontId="1" numFmtId="0" xfId="0" applyAlignment="1" applyBorder="1" applyFont="1">
      <alignment horizontal="center" readingOrder="0" shrinkToFit="0" vertical="center" wrapText="1"/>
    </xf>
    <xf borderId="0" fillId="16" fontId="1" numFmtId="0" xfId="0" applyAlignment="1" applyFont="1">
      <alignment horizontal="center" readingOrder="0" shrinkToFit="0" vertical="center" wrapText="1"/>
    </xf>
    <xf borderId="8" fillId="16" fontId="13" numFmtId="0" xfId="0" applyAlignment="1" applyBorder="1" applyFont="1">
      <alignment horizontal="center" readingOrder="0" shrinkToFit="0" vertical="center" wrapText="1"/>
    </xf>
    <xf borderId="13" fillId="16" fontId="1" numFmtId="0" xfId="0" applyAlignment="1" applyBorder="1" applyFont="1">
      <alignment horizontal="center" shrinkToFit="0" vertical="center" wrapText="1"/>
    </xf>
    <xf borderId="1" fillId="15" fontId="1" numFmtId="0" xfId="0" applyAlignment="1" applyBorder="1" applyFont="1">
      <alignment horizontal="center" readingOrder="0" shrinkToFit="0" vertical="center" wrapText="1"/>
    </xf>
    <xf borderId="13" fillId="16" fontId="14" numFmtId="0" xfId="0" applyAlignment="1" applyBorder="1" applyFont="1">
      <alignment horizontal="center" readingOrder="0" shrinkToFit="0" vertical="center" wrapText="1"/>
    </xf>
    <xf borderId="13" fillId="16" fontId="1" numFmtId="0" xfId="0" applyAlignment="1" applyBorder="1" applyFont="1">
      <alignment horizontal="center" readingOrder="0" shrinkToFit="0" vertical="center" wrapText="1"/>
    </xf>
    <xf borderId="3" fillId="16" fontId="1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12" fillId="16" fontId="1" numFmtId="0" xfId="0" applyAlignment="1" applyBorder="1" applyFont="1">
      <alignment horizontal="center" shrinkToFit="0" vertical="center" wrapText="1"/>
    </xf>
    <xf borderId="13" fillId="17" fontId="9" numFmtId="0" xfId="0" applyAlignment="1" applyBorder="1" applyFill="1" applyFont="1">
      <alignment horizontal="center" shrinkToFit="0" vertical="center" wrapText="1"/>
    </xf>
    <xf borderId="1" fillId="18" fontId="1" numFmtId="0" xfId="0" applyAlignment="1" applyBorder="1" applyFill="1" applyFont="1">
      <alignment horizontal="center" readingOrder="0" shrinkToFit="0" vertical="center" wrapText="1"/>
    </xf>
    <xf borderId="13" fillId="19" fontId="1" numFmtId="0" xfId="0" applyAlignment="1" applyBorder="1" applyFill="1" applyFont="1">
      <alignment horizontal="center" readingOrder="0" shrinkToFit="0" vertical="center" wrapText="1"/>
    </xf>
    <xf borderId="13" fillId="20" fontId="1" numFmtId="164" xfId="0" applyAlignment="1" applyBorder="1" applyFill="1" applyFont="1" applyNumberFormat="1">
      <alignment horizontal="center" shrinkToFit="0" vertical="center" wrapText="1"/>
    </xf>
    <xf borderId="13" fillId="20" fontId="1" numFmtId="3" xfId="0" applyAlignment="1" applyBorder="1" applyFont="1" applyNumberFormat="1">
      <alignment horizontal="center" shrinkToFit="0" vertical="center" wrapText="1"/>
    </xf>
    <xf borderId="13" fillId="20" fontId="1" numFmtId="0" xfId="0" applyAlignment="1" applyBorder="1" applyFont="1">
      <alignment horizontal="center" shrinkToFit="0" vertical="center" wrapText="1"/>
    </xf>
    <xf borderId="13" fillId="19" fontId="10" numFmtId="0" xfId="0" applyAlignment="1" applyBorder="1" applyFont="1">
      <alignment horizontal="center" readingOrder="0" shrinkToFit="0" vertical="center" wrapText="1"/>
    </xf>
    <xf borderId="13" fillId="19" fontId="9" numFmtId="164" xfId="0" applyAlignment="1" applyBorder="1" applyFont="1" applyNumberFormat="1">
      <alignment horizontal="center" shrinkToFit="0" vertical="center" wrapText="1"/>
    </xf>
    <xf borderId="0" fillId="0" fontId="10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conjuntomio.com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0"/>
    <col customWidth="1" min="3" max="3" width="13.57"/>
    <col customWidth="1" min="4" max="4" width="14.71"/>
    <col customWidth="1" min="5" max="5" width="11.57"/>
    <col customWidth="1" min="6" max="6" width="15.14"/>
    <col customWidth="1" min="7" max="7" width="12.14"/>
    <col customWidth="1" min="8" max="8" width="10.57"/>
    <col customWidth="1" min="9" max="9" width="9.86"/>
    <col customWidth="1" min="11" max="11" width="16.29"/>
    <col customWidth="1" min="12" max="12" width="14.71"/>
    <col customWidth="1" hidden="1" min="13" max="13" width="25.71"/>
    <col hidden="1" min="14" max="22" width="14.4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W2" s="1"/>
      <c r="X2" s="1"/>
      <c r="Y2" s="1"/>
      <c r="Z2" s="1"/>
    </row>
    <row r="3">
      <c r="A3" s="1"/>
      <c r="B3" s="2" t="s">
        <v>0</v>
      </c>
      <c r="C3" s="3"/>
      <c r="D3" s="3"/>
      <c r="E3" s="3"/>
      <c r="F3" s="3"/>
      <c r="G3" s="3"/>
      <c r="H3" s="3"/>
      <c r="I3" s="3"/>
      <c r="J3" s="3"/>
      <c r="K3" s="3"/>
      <c r="L3" s="4"/>
      <c r="M3" s="5"/>
      <c r="N3" s="1"/>
      <c r="O3" s="1"/>
      <c r="P3" s="1"/>
      <c r="Q3" s="1"/>
      <c r="R3" s="1"/>
      <c r="S3" s="1"/>
      <c r="T3" s="1"/>
      <c r="U3" s="1"/>
      <c r="W3" s="1"/>
      <c r="X3" s="1"/>
      <c r="Y3" s="1"/>
      <c r="Z3" s="1"/>
    </row>
    <row r="4">
      <c r="A4" s="1"/>
      <c r="B4" s="6" t="s">
        <v>1</v>
      </c>
      <c r="C4" s="7"/>
      <c r="D4" s="8"/>
      <c r="E4" s="6" t="s">
        <v>2</v>
      </c>
      <c r="F4" s="7"/>
      <c r="G4" s="7"/>
      <c r="H4" s="8"/>
      <c r="I4" s="9" t="s">
        <v>3</v>
      </c>
      <c r="J4" s="9" t="s">
        <v>4</v>
      </c>
      <c r="K4" s="10" t="s">
        <v>5</v>
      </c>
      <c r="L4" s="10" t="s">
        <v>6</v>
      </c>
      <c r="M4" s="5"/>
      <c r="N4" s="1"/>
      <c r="O4" s="1"/>
      <c r="P4" s="1"/>
      <c r="Q4" s="1"/>
      <c r="R4" s="1"/>
      <c r="S4" s="1"/>
      <c r="T4" s="1"/>
      <c r="U4" s="1"/>
      <c r="W4" s="1"/>
      <c r="X4" s="1"/>
      <c r="Y4" s="1"/>
      <c r="Z4" s="1"/>
    </row>
    <row r="5" ht="16.5" customHeight="1">
      <c r="A5" s="1"/>
      <c r="B5" s="11"/>
      <c r="C5" s="12"/>
      <c r="D5" s="13"/>
      <c r="E5" s="11"/>
      <c r="F5" s="12"/>
      <c r="G5" s="12"/>
      <c r="H5" s="13"/>
      <c r="I5" s="14"/>
      <c r="J5" s="14"/>
      <c r="K5" s="14"/>
      <c r="L5" s="14"/>
      <c r="M5" s="5"/>
      <c r="N5" s="1"/>
      <c r="O5" s="15" t="s">
        <v>7</v>
      </c>
      <c r="P5" s="16" t="s">
        <v>8</v>
      </c>
      <c r="Q5" s="15" t="s">
        <v>9</v>
      </c>
      <c r="R5" s="15" t="s">
        <v>10</v>
      </c>
      <c r="S5" s="15" t="s">
        <v>11</v>
      </c>
      <c r="T5" s="15" t="s">
        <v>12</v>
      </c>
      <c r="U5" s="15" t="s">
        <v>13</v>
      </c>
      <c r="V5" s="16" t="s">
        <v>14</v>
      </c>
      <c r="W5" s="1"/>
      <c r="X5" s="1"/>
      <c r="Y5" s="1"/>
      <c r="Z5" s="1"/>
    </row>
    <row r="6" ht="72.75" customHeight="1">
      <c r="A6" s="1"/>
      <c r="B6" s="17" t="s">
        <v>15</v>
      </c>
      <c r="C6" s="3"/>
      <c r="D6" s="4"/>
      <c r="E6" s="18" t="s">
        <v>16</v>
      </c>
      <c r="F6" s="3"/>
      <c r="G6" s="3"/>
      <c r="H6" s="4"/>
      <c r="I6" s="19">
        <v>1.0</v>
      </c>
      <c r="J6" s="19">
        <v>416.0</v>
      </c>
      <c r="K6" s="20">
        <v>9000.0</v>
      </c>
      <c r="L6" s="20">
        <f t="shared" ref="L6:L9" si="1">I6*J6*K6</f>
        <v>3744000</v>
      </c>
      <c r="M6" s="21" t="s">
        <v>17</v>
      </c>
      <c r="N6" s="15" t="s">
        <v>18</v>
      </c>
      <c r="O6" s="22">
        <v>9000.0</v>
      </c>
      <c r="P6" s="15">
        <v>8.0</v>
      </c>
      <c r="Q6" s="23">
        <f t="shared" ref="Q6:Q9" si="2">O6*P6</f>
        <v>72000</v>
      </c>
      <c r="R6" s="15">
        <v>26.0</v>
      </c>
      <c r="S6" s="24">
        <f t="shared" ref="S6:S9" si="3">P6*R6</f>
        <v>208</v>
      </c>
      <c r="T6" s="23">
        <f t="shared" ref="T6:T9" si="4">Q6*R6</f>
        <v>1872000</v>
      </c>
      <c r="U6" s="15">
        <v>2.0</v>
      </c>
      <c r="V6" s="25">
        <f t="shared" ref="V6:V9" si="5">T6*U6</f>
        <v>3744000</v>
      </c>
      <c r="W6" s="1"/>
      <c r="X6" s="1"/>
      <c r="Y6" s="1"/>
      <c r="Z6" s="1"/>
    </row>
    <row r="7" ht="79.5" customHeight="1">
      <c r="A7" s="1"/>
      <c r="B7" s="17" t="s">
        <v>19</v>
      </c>
      <c r="C7" s="3"/>
      <c r="D7" s="4"/>
      <c r="E7" s="18" t="s">
        <v>20</v>
      </c>
      <c r="F7" s="3"/>
      <c r="G7" s="3"/>
      <c r="H7" s="4"/>
      <c r="I7" s="19">
        <v>1.0</v>
      </c>
      <c r="J7" s="19">
        <v>416.0</v>
      </c>
      <c r="K7" s="20">
        <v>13000.0</v>
      </c>
      <c r="L7" s="20">
        <f t="shared" si="1"/>
        <v>5408000</v>
      </c>
      <c r="M7" s="21" t="s">
        <v>21</v>
      </c>
      <c r="N7" s="15" t="s">
        <v>22</v>
      </c>
      <c r="O7" s="22">
        <v>13000.0</v>
      </c>
      <c r="P7" s="15">
        <v>8.0</v>
      </c>
      <c r="Q7" s="23">
        <f t="shared" si="2"/>
        <v>104000</v>
      </c>
      <c r="R7" s="15">
        <v>26.0</v>
      </c>
      <c r="S7" s="24">
        <f t="shared" si="3"/>
        <v>208</v>
      </c>
      <c r="T7" s="23">
        <f t="shared" si="4"/>
        <v>2704000</v>
      </c>
      <c r="U7" s="15">
        <v>2.0</v>
      </c>
      <c r="V7" s="25">
        <f t="shared" si="5"/>
        <v>5408000</v>
      </c>
      <c r="W7" s="1"/>
      <c r="X7" s="1"/>
      <c r="Y7" s="1"/>
      <c r="Z7" s="1"/>
    </row>
    <row r="8" ht="53.25" customHeight="1">
      <c r="A8" s="1"/>
      <c r="B8" s="17" t="s">
        <v>23</v>
      </c>
      <c r="C8" s="3"/>
      <c r="D8" s="4"/>
      <c r="E8" s="18" t="s">
        <v>24</v>
      </c>
      <c r="F8" s="3"/>
      <c r="G8" s="3"/>
      <c r="H8" s="4"/>
      <c r="I8" s="19">
        <v>1.0</v>
      </c>
      <c r="J8" s="19">
        <v>416.0</v>
      </c>
      <c r="K8" s="20">
        <v>10000.0</v>
      </c>
      <c r="L8" s="20">
        <f t="shared" si="1"/>
        <v>4160000</v>
      </c>
      <c r="M8" s="21" t="s">
        <v>25</v>
      </c>
      <c r="N8" s="15" t="s">
        <v>26</v>
      </c>
      <c r="O8" s="22">
        <v>10000.0</v>
      </c>
      <c r="P8" s="15">
        <v>8.0</v>
      </c>
      <c r="Q8" s="23">
        <f t="shared" si="2"/>
        <v>80000</v>
      </c>
      <c r="R8" s="15">
        <v>26.0</v>
      </c>
      <c r="S8" s="24">
        <f t="shared" si="3"/>
        <v>208</v>
      </c>
      <c r="T8" s="23">
        <f t="shared" si="4"/>
        <v>2080000</v>
      </c>
      <c r="U8" s="15">
        <v>2.0</v>
      </c>
      <c r="V8" s="25">
        <f t="shared" si="5"/>
        <v>4160000</v>
      </c>
      <c r="W8" s="1"/>
      <c r="X8" s="1"/>
      <c r="Y8" s="1"/>
      <c r="Z8" s="1"/>
    </row>
    <row r="9" ht="68.25" customHeight="1">
      <c r="A9" s="1"/>
      <c r="B9" s="17" t="s">
        <v>27</v>
      </c>
      <c r="C9" s="3"/>
      <c r="D9" s="4"/>
      <c r="E9" s="18" t="s">
        <v>28</v>
      </c>
      <c r="F9" s="3"/>
      <c r="G9" s="3"/>
      <c r="H9" s="4"/>
      <c r="I9" s="19">
        <v>1.0</v>
      </c>
      <c r="J9" s="19">
        <v>416.0</v>
      </c>
      <c r="K9" s="20">
        <v>8000.0</v>
      </c>
      <c r="L9" s="20">
        <f t="shared" si="1"/>
        <v>3328000</v>
      </c>
      <c r="M9" s="21" t="s">
        <v>29</v>
      </c>
      <c r="N9" s="15" t="s">
        <v>30</v>
      </c>
      <c r="O9" s="22">
        <v>8000.0</v>
      </c>
      <c r="P9" s="15">
        <v>8.0</v>
      </c>
      <c r="Q9" s="23">
        <f t="shared" si="2"/>
        <v>64000</v>
      </c>
      <c r="R9" s="15">
        <v>26.0</v>
      </c>
      <c r="S9" s="24">
        <f t="shared" si="3"/>
        <v>208</v>
      </c>
      <c r="T9" s="23">
        <f t="shared" si="4"/>
        <v>1664000</v>
      </c>
      <c r="U9" s="15">
        <v>2.0</v>
      </c>
      <c r="V9" s="25">
        <f t="shared" si="5"/>
        <v>3328000</v>
      </c>
      <c r="W9" s="1"/>
      <c r="X9" s="1"/>
      <c r="Y9" s="1"/>
      <c r="Z9" s="1"/>
    </row>
    <row r="10">
      <c r="A10" s="1"/>
      <c r="B10" s="17" t="s">
        <v>31</v>
      </c>
      <c r="C10" s="3"/>
      <c r="D10" s="4"/>
      <c r="E10" s="26" t="s">
        <v>32</v>
      </c>
      <c r="F10" s="12"/>
      <c r="G10" s="12"/>
      <c r="H10" s="13"/>
      <c r="I10" s="27">
        <v>1.0</v>
      </c>
      <c r="J10" s="27">
        <v>416.0</v>
      </c>
      <c r="K10" s="27">
        <v>9500.0</v>
      </c>
      <c r="L10" s="28" t="s">
        <v>33</v>
      </c>
      <c r="M10" s="5"/>
      <c r="N10" s="15" t="s">
        <v>34</v>
      </c>
      <c r="O10" s="1"/>
      <c r="P10" s="1"/>
      <c r="Q10" s="1"/>
      <c r="R10" s="1"/>
      <c r="S10" s="1"/>
      <c r="T10" s="1"/>
      <c r="U10" s="1"/>
      <c r="W10" s="1"/>
      <c r="X10" s="1"/>
      <c r="Y10" s="1"/>
      <c r="Z10" s="1"/>
    </row>
    <row r="11">
      <c r="A11" s="1"/>
      <c r="B11" s="17" t="s">
        <v>35</v>
      </c>
      <c r="C11" s="3"/>
      <c r="D11" s="4"/>
      <c r="E11" s="29"/>
      <c r="F11" s="12"/>
      <c r="G11" s="12"/>
      <c r="H11" s="12"/>
      <c r="I11" s="12"/>
      <c r="J11" s="12"/>
      <c r="K11" s="13"/>
      <c r="L11" s="30">
        <f>SUM(L6:L10)</f>
        <v>16640000</v>
      </c>
      <c r="M11" s="5"/>
      <c r="N11" s="1"/>
      <c r="O11" s="1"/>
      <c r="P11" s="1"/>
      <c r="Q11" s="1"/>
      <c r="R11" s="1"/>
      <c r="S11" s="1"/>
      <c r="T11" s="1"/>
      <c r="U11" s="15" t="s">
        <v>36</v>
      </c>
      <c r="V11" s="25">
        <f>SUM(V6:V10)</f>
        <v>16640000</v>
      </c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W13" s="1"/>
      <c r="X13" s="1"/>
      <c r="Y13" s="1"/>
      <c r="Z13" s="1"/>
    </row>
    <row r="14">
      <c r="A14" s="1"/>
      <c r="B14" s="31" t="s">
        <v>37</v>
      </c>
      <c r="C14" s="31" t="s">
        <v>38</v>
      </c>
      <c r="D14" s="31" t="s">
        <v>39</v>
      </c>
      <c r="E14" s="31" t="s">
        <v>40</v>
      </c>
      <c r="F14" s="31" t="s">
        <v>41</v>
      </c>
      <c r="G14" s="31" t="s">
        <v>42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W14" s="1"/>
      <c r="X14" s="1"/>
      <c r="Y14" s="1"/>
      <c r="Z14" s="1"/>
    </row>
    <row r="15">
      <c r="A15" s="1"/>
      <c r="B15" s="32" t="s">
        <v>31</v>
      </c>
      <c r="C15" s="19">
        <v>1.0</v>
      </c>
      <c r="D15" s="19">
        <v>416.0</v>
      </c>
      <c r="E15" s="33">
        <f>(K10)</f>
        <v>9500</v>
      </c>
      <c r="F15" s="19">
        <v>8.0</v>
      </c>
      <c r="G15" s="33">
        <f t="shared" ref="G15:G19" si="6">(E15*D15*C15)</f>
        <v>3952000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W15" s="1"/>
      <c r="X15" s="1"/>
      <c r="Y15" s="1"/>
      <c r="Z15" s="1"/>
    </row>
    <row r="16">
      <c r="A16" s="1"/>
      <c r="B16" s="32" t="s">
        <v>19</v>
      </c>
      <c r="C16" s="19">
        <v>2.0</v>
      </c>
      <c r="D16" s="19">
        <v>416.0</v>
      </c>
      <c r="E16" s="33">
        <f>(K7)</f>
        <v>13000</v>
      </c>
      <c r="F16" s="19">
        <v>8.0</v>
      </c>
      <c r="G16" s="33">
        <f t="shared" si="6"/>
        <v>10816000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W16" s="1"/>
      <c r="X16" s="1"/>
      <c r="Y16" s="1"/>
      <c r="Z16" s="1"/>
    </row>
    <row r="17">
      <c r="A17" s="1"/>
      <c r="B17" s="32" t="s">
        <v>43</v>
      </c>
      <c r="C17" s="19">
        <v>1.0</v>
      </c>
      <c r="D17" s="19">
        <v>416.0</v>
      </c>
      <c r="E17" s="33">
        <f>(K9)</f>
        <v>8000</v>
      </c>
      <c r="F17" s="19">
        <v>8.0</v>
      </c>
      <c r="G17" s="33">
        <f t="shared" si="6"/>
        <v>3328000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W17" s="1"/>
      <c r="X17" s="1"/>
      <c r="Y17" s="1"/>
      <c r="Z17" s="1"/>
    </row>
    <row r="18">
      <c r="A18" s="1"/>
      <c r="B18" s="32" t="s">
        <v>15</v>
      </c>
      <c r="C18" s="19">
        <v>1.0</v>
      </c>
      <c r="D18" s="19">
        <v>416.0</v>
      </c>
      <c r="E18" s="33">
        <f>(K6)</f>
        <v>9000</v>
      </c>
      <c r="F18" s="19">
        <v>8.0</v>
      </c>
      <c r="G18" s="33">
        <f t="shared" si="6"/>
        <v>3744000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W18" s="1"/>
      <c r="X18" s="1"/>
      <c r="Y18" s="1"/>
      <c r="Z18" s="1"/>
    </row>
    <row r="19">
      <c r="A19" s="1"/>
      <c r="B19" s="32" t="s">
        <v>44</v>
      </c>
      <c r="C19" s="19">
        <v>1.0</v>
      </c>
      <c r="D19" s="19">
        <v>416.0</v>
      </c>
      <c r="E19" s="33">
        <f>(K8)</f>
        <v>10000</v>
      </c>
      <c r="F19" s="19">
        <v>8.0</v>
      </c>
      <c r="G19" s="33">
        <f t="shared" si="6"/>
        <v>4160000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W19" s="1"/>
      <c r="X19" s="1"/>
      <c r="Y19" s="1"/>
      <c r="Z19" s="1"/>
    </row>
    <row r="20">
      <c r="A20" s="1"/>
      <c r="B20" s="34" t="s">
        <v>45</v>
      </c>
      <c r="C20" s="35"/>
      <c r="D20" s="3"/>
      <c r="E20" s="3"/>
      <c r="F20" s="4"/>
      <c r="G20" s="36">
        <f>(G16+G17+G18+G19+G15)</f>
        <v>26000000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W1001" s="1"/>
      <c r="X1001" s="1"/>
      <c r="Y1001" s="1"/>
      <c r="Z1001" s="1"/>
    </row>
  </sheetData>
  <mergeCells count="20">
    <mergeCell ref="B3:L3"/>
    <mergeCell ref="B4:D5"/>
    <mergeCell ref="E4:H5"/>
    <mergeCell ref="I4:I5"/>
    <mergeCell ref="J4:J5"/>
    <mergeCell ref="K4:K5"/>
    <mergeCell ref="L4:L5"/>
    <mergeCell ref="B9:D9"/>
    <mergeCell ref="B10:D10"/>
    <mergeCell ref="B11:D11"/>
    <mergeCell ref="E11:K11"/>
    <mergeCell ref="E10:H10"/>
    <mergeCell ref="C20:F20"/>
    <mergeCell ref="B6:D6"/>
    <mergeCell ref="E6:H6"/>
    <mergeCell ref="B7:D7"/>
    <mergeCell ref="E7:H7"/>
    <mergeCell ref="B8:D8"/>
    <mergeCell ref="E8:H8"/>
    <mergeCell ref="E9:H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71"/>
    <col customWidth="1" min="2" max="2" width="21.71"/>
    <col customWidth="1" min="3" max="3" width="33.43"/>
    <col customWidth="1" min="4" max="4" width="27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>
      <c r="A2" s="1"/>
      <c r="B2" s="37" t="s">
        <v>37</v>
      </c>
      <c r="C2" s="37" t="s">
        <v>38</v>
      </c>
      <c r="D2" s="37" t="s">
        <v>39</v>
      </c>
      <c r="E2" s="37" t="s">
        <v>40</v>
      </c>
      <c r="F2" s="37" t="s">
        <v>41</v>
      </c>
      <c r="G2" s="37" t="s">
        <v>42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>
      <c r="A3" s="1"/>
      <c r="B3" s="38" t="s">
        <v>31</v>
      </c>
      <c r="C3" s="39">
        <v>1.0</v>
      </c>
      <c r="D3" s="39">
        <v>416.0</v>
      </c>
      <c r="E3" s="40">
        <f>('Hoja 1'!K10)</f>
        <v>9500</v>
      </c>
      <c r="F3" s="39">
        <v>8.0</v>
      </c>
      <c r="G3" s="41">
        <f t="shared" ref="G3:G7" si="1">(E3*D3*C3)</f>
        <v>3952000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>
      <c r="A4" s="1"/>
      <c r="B4" s="38" t="s">
        <v>19</v>
      </c>
      <c r="C4" s="39">
        <v>2.0</v>
      </c>
      <c r="D4" s="39">
        <v>416.0</v>
      </c>
      <c r="E4" s="41">
        <f>('Hoja 1'!K7)</f>
        <v>13000</v>
      </c>
      <c r="F4" s="39">
        <v>8.0</v>
      </c>
      <c r="G4" s="41">
        <f t="shared" si="1"/>
        <v>10816000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>
      <c r="A5" s="1"/>
      <c r="B5" s="38" t="s">
        <v>43</v>
      </c>
      <c r="C5" s="39">
        <v>1.0</v>
      </c>
      <c r="D5" s="39">
        <v>416.0</v>
      </c>
      <c r="E5" s="41">
        <f>('Hoja 1'!K9)</f>
        <v>8000</v>
      </c>
      <c r="F5" s="39">
        <v>8.0</v>
      </c>
      <c r="G5" s="41">
        <f t="shared" si="1"/>
        <v>3328000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>
      <c r="A6" s="1"/>
      <c r="B6" s="38" t="s">
        <v>15</v>
      </c>
      <c r="C6" s="39">
        <v>1.0</v>
      </c>
      <c r="D6" s="39">
        <v>416.0</v>
      </c>
      <c r="E6" s="41">
        <f>('Hoja 1'!K6)</f>
        <v>9000</v>
      </c>
      <c r="F6" s="39">
        <v>8.0</v>
      </c>
      <c r="G6" s="41">
        <f t="shared" si="1"/>
        <v>3744000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>
      <c r="A7" s="1"/>
      <c r="B7" s="38" t="s">
        <v>44</v>
      </c>
      <c r="C7" s="39">
        <v>1.0</v>
      </c>
      <c r="D7" s="39">
        <v>416.0</v>
      </c>
      <c r="E7" s="41">
        <f>('Hoja 1'!K8)</f>
        <v>10000</v>
      </c>
      <c r="F7" s="39">
        <v>8.0</v>
      </c>
      <c r="G7" s="41">
        <f t="shared" si="1"/>
        <v>4160000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>
      <c r="A8" s="1"/>
      <c r="B8" s="42" t="s">
        <v>45</v>
      </c>
      <c r="C8" s="43"/>
      <c r="D8" s="3"/>
      <c r="E8" s="3"/>
      <c r="F8" s="4"/>
      <c r="G8" s="44">
        <f>(G3+G4+G5+G6+G7)</f>
        <v>26000000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>
      <c r="A12" s="15"/>
      <c r="B12" s="45" t="s">
        <v>46</v>
      </c>
      <c r="C12" s="3"/>
      <c r="D12" s="3"/>
      <c r="E12" s="3"/>
      <c r="F12" s="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>
      <c r="A13" s="46"/>
      <c r="B13" s="47" t="s">
        <v>47</v>
      </c>
      <c r="C13" s="47" t="s">
        <v>48</v>
      </c>
      <c r="D13" s="47" t="s">
        <v>49</v>
      </c>
      <c r="E13" s="47" t="s">
        <v>50</v>
      </c>
      <c r="F13" s="47" t="s">
        <v>45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ht="15.75" customHeight="1">
      <c r="A14" s="1"/>
      <c r="B14" s="48" t="s">
        <v>51</v>
      </c>
      <c r="C14" s="49" t="s">
        <v>52</v>
      </c>
      <c r="D14" s="50">
        <v>2499000.0</v>
      </c>
      <c r="E14" s="50">
        <v>2.0</v>
      </c>
      <c r="F14" s="51">
        <f>(D14*E14)</f>
        <v>4998000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>
      <c r="A15" s="1"/>
      <c r="B15" s="52"/>
      <c r="C15" s="53" t="s">
        <v>53</v>
      </c>
      <c r="D15" s="52"/>
      <c r="E15" s="52"/>
      <c r="F15" s="5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>
      <c r="A16" s="1"/>
      <c r="B16" s="14"/>
      <c r="C16" s="54" t="s">
        <v>54</v>
      </c>
      <c r="D16" s="14"/>
      <c r="E16" s="14"/>
      <c r="F16" s="1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>
      <c r="A17" s="1"/>
      <c r="B17" s="48" t="s">
        <v>55</v>
      </c>
      <c r="C17" s="55" t="s">
        <v>56</v>
      </c>
      <c r="D17" s="56">
        <v>314800.0</v>
      </c>
      <c r="E17" s="50">
        <v>1.0</v>
      </c>
      <c r="F17" s="51">
        <f>(D17*E17)</f>
        <v>314800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>
      <c r="A18" s="1"/>
      <c r="B18" s="52"/>
      <c r="C18" s="57" t="s">
        <v>57</v>
      </c>
      <c r="D18" s="52"/>
      <c r="E18" s="52"/>
      <c r="F18" s="5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>
      <c r="A19" s="1"/>
      <c r="B19" s="52"/>
      <c r="C19" s="58" t="s">
        <v>58</v>
      </c>
      <c r="D19" s="52"/>
      <c r="E19" s="52"/>
      <c r="F19" s="5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>
      <c r="A20" s="1"/>
      <c r="B20" s="14"/>
      <c r="C20" s="58" t="s">
        <v>59</v>
      </c>
      <c r="D20" s="14"/>
      <c r="E20" s="14"/>
      <c r="F20" s="1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>
      <c r="A21" s="1"/>
      <c r="B21" s="48" t="s">
        <v>60</v>
      </c>
      <c r="C21" s="55" t="s">
        <v>61</v>
      </c>
      <c r="D21" s="56">
        <v>317000.0</v>
      </c>
      <c r="E21" s="50">
        <v>1.0</v>
      </c>
      <c r="F21" s="59">
        <f>(D21*E21)</f>
        <v>317000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>
      <c r="A22" s="1"/>
      <c r="B22" s="52"/>
      <c r="C22" s="60" t="s">
        <v>62</v>
      </c>
      <c r="D22" s="52"/>
      <c r="E22" s="52"/>
      <c r="F22" s="5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>
      <c r="A23" s="1"/>
      <c r="B23" s="52"/>
      <c r="C23" s="60" t="s">
        <v>63</v>
      </c>
      <c r="D23" s="52"/>
      <c r="E23" s="52"/>
      <c r="F23" s="5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>
      <c r="A24" s="1"/>
      <c r="B24" s="14"/>
      <c r="C24" s="57" t="s">
        <v>64</v>
      </c>
      <c r="D24" s="14"/>
      <c r="E24" s="14"/>
      <c r="F24" s="14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ht="16.5" customHeight="1">
      <c r="A25" s="1"/>
      <c r="B25" s="48" t="s">
        <v>65</v>
      </c>
      <c r="C25" s="61" t="s">
        <v>66</v>
      </c>
      <c r="D25" s="50">
        <v>29900.0</v>
      </c>
      <c r="E25" s="50">
        <v>2.0</v>
      </c>
      <c r="F25" s="51">
        <f>(D25*E25)</f>
        <v>59800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ht="16.5" customHeight="1">
      <c r="A26" s="1"/>
      <c r="B26" s="14"/>
      <c r="C26" s="54" t="s">
        <v>67</v>
      </c>
      <c r="D26" s="14"/>
      <c r="E26" s="14"/>
      <c r="F26" s="14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>
      <c r="A27" s="1"/>
      <c r="B27" s="62" t="s">
        <v>45</v>
      </c>
      <c r="C27" s="63"/>
      <c r="D27" s="64"/>
      <c r="E27" s="63"/>
      <c r="F27" s="65">
        <f>(F14+F17+F21+F25)</f>
        <v>5689600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>
      <c r="A30" s="15"/>
      <c r="B30" s="15"/>
      <c r="C30" s="15"/>
      <c r="D30" s="15"/>
      <c r="E30" s="15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>
      <c r="A31" s="15"/>
      <c r="B31" s="66" t="s">
        <v>68</v>
      </c>
      <c r="C31" s="3"/>
      <c r="D31" s="3"/>
      <c r="E31" s="3"/>
      <c r="F31" s="4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>
      <c r="A32" s="1"/>
      <c r="B32" s="67" t="s">
        <v>69</v>
      </c>
      <c r="C32" s="67" t="s">
        <v>70</v>
      </c>
      <c r="D32" s="67" t="s">
        <v>49</v>
      </c>
      <c r="E32" s="67" t="s">
        <v>50</v>
      </c>
      <c r="F32" s="67" t="s">
        <v>45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ht="18.0" customHeight="1">
      <c r="A33" s="1"/>
      <c r="B33" s="68" t="s">
        <v>71</v>
      </c>
      <c r="C33" s="69" t="s">
        <v>72</v>
      </c>
      <c r="D33" s="70">
        <v>140000.0</v>
      </c>
      <c r="E33" s="71">
        <v>1.0</v>
      </c>
      <c r="F33" s="71">
        <f>(D33*E33)</f>
        <v>140000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>
      <c r="A34" s="1"/>
      <c r="B34" s="52"/>
      <c r="C34" s="72" t="s">
        <v>73</v>
      </c>
      <c r="D34" s="52"/>
      <c r="E34" s="52"/>
      <c r="F34" s="5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>
      <c r="A35" s="1"/>
      <c r="B35" s="52"/>
      <c r="C35" s="72" t="s">
        <v>74</v>
      </c>
      <c r="D35" s="52"/>
      <c r="E35" s="52"/>
      <c r="F35" s="5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>
      <c r="A36" s="1"/>
      <c r="B36" s="52"/>
      <c r="C36" s="72" t="s">
        <v>75</v>
      </c>
      <c r="D36" s="52"/>
      <c r="E36" s="52"/>
      <c r="F36" s="5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>
      <c r="A37" s="1"/>
      <c r="B37" s="52"/>
      <c r="C37" s="72" t="s">
        <v>76</v>
      </c>
      <c r="D37" s="52"/>
      <c r="E37" s="52"/>
      <c r="F37" s="5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>
      <c r="A38" s="1"/>
      <c r="B38" s="14"/>
      <c r="C38" s="72" t="s">
        <v>77</v>
      </c>
      <c r="D38" s="14"/>
      <c r="E38" s="14"/>
      <c r="F38" s="14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>
      <c r="A39" s="1"/>
      <c r="B39" s="67" t="s">
        <v>78</v>
      </c>
      <c r="C39" s="73" t="s">
        <v>79</v>
      </c>
      <c r="D39" s="71">
        <v>10399.0</v>
      </c>
      <c r="E39" s="71">
        <v>1.0</v>
      </c>
      <c r="F39" s="74">
        <f>(D39*E39)</f>
        <v>10399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>
      <c r="A40" s="1"/>
      <c r="B40" s="75" t="s">
        <v>80</v>
      </c>
      <c r="C40" s="76" t="s">
        <v>81</v>
      </c>
      <c r="D40" s="77"/>
      <c r="E40" s="74"/>
      <c r="F40" s="78"/>
      <c r="G40" s="79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>
      <c r="A41" s="1"/>
      <c r="B41" s="67" t="s">
        <v>45</v>
      </c>
      <c r="C41" s="80"/>
      <c r="D41" s="80"/>
      <c r="E41" s="80"/>
      <c r="F41" s="81">
        <f>(F33+F39+F40)</f>
        <v>150399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>
      <c r="A45" s="1"/>
      <c r="B45" s="82" t="s">
        <v>82</v>
      </c>
      <c r="C45" s="4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>
      <c r="A46" s="1"/>
      <c r="B46" s="83" t="s">
        <v>37</v>
      </c>
      <c r="C46" s="84">
        <f>(G8)</f>
        <v>26000000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>
      <c r="A47" s="1"/>
      <c r="B47" s="83" t="s">
        <v>83</v>
      </c>
      <c r="C47" s="85">
        <f>(F27)</f>
        <v>5689600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>
      <c r="A48" s="1"/>
      <c r="B48" s="83" t="s">
        <v>68</v>
      </c>
      <c r="C48" s="86">
        <f>(F41)</f>
        <v>150399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>
      <c r="A49" s="1"/>
      <c r="B49" s="87" t="s">
        <v>84</v>
      </c>
      <c r="C49" s="88">
        <f>(C46+C47+C48)</f>
        <v>31839999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>
      <c r="A50" s="1"/>
      <c r="B50" s="87" t="s">
        <v>85</v>
      </c>
      <c r="C50" s="88">
        <f>(C46+C47-C48)</f>
        <v>31539201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>
      <c r="A64" s="1"/>
      <c r="B64" s="1"/>
      <c r="C64" s="8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>
      <c r="A65" s="1"/>
      <c r="B65" s="1"/>
      <c r="C65" s="8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>
      <c r="A66" s="1"/>
      <c r="B66" s="1"/>
      <c r="C66" s="8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>
      <c r="A67" s="1"/>
      <c r="B67" s="1"/>
      <c r="C67" s="8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>
      <c r="A68" s="1"/>
      <c r="B68" s="1"/>
      <c r="C68" s="89"/>
      <c r="D68" s="89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>
      <c r="A69" s="1"/>
      <c r="B69" s="1"/>
      <c r="C69" s="89"/>
      <c r="D69" s="89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</row>
    <row r="102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</row>
    <row r="1024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</row>
    <row r="10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</row>
    <row r="1026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</row>
    <row r="1027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</row>
    <row r="1028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</row>
  </sheetData>
  <mergeCells count="24">
    <mergeCell ref="B25:B26"/>
    <mergeCell ref="B33:B38"/>
    <mergeCell ref="B45:C45"/>
    <mergeCell ref="B21:B24"/>
    <mergeCell ref="B17:B20"/>
    <mergeCell ref="C8:F8"/>
    <mergeCell ref="B12:F12"/>
    <mergeCell ref="B14:B16"/>
    <mergeCell ref="D14:D16"/>
    <mergeCell ref="E14:E16"/>
    <mergeCell ref="F14:F16"/>
    <mergeCell ref="F25:F26"/>
    <mergeCell ref="B31:F31"/>
    <mergeCell ref="D33:D38"/>
    <mergeCell ref="E33:E38"/>
    <mergeCell ref="F33:F38"/>
    <mergeCell ref="D25:D26"/>
    <mergeCell ref="E25:E26"/>
    <mergeCell ref="D21:D24"/>
    <mergeCell ref="E21:E24"/>
    <mergeCell ref="F21:F24"/>
    <mergeCell ref="D17:D20"/>
    <mergeCell ref="E17:E20"/>
    <mergeCell ref="F17:F20"/>
  </mergeCells>
  <hyperlinks>
    <hyperlink r:id="rId1" ref="C39"/>
  </hyperlinks>
  <drawing r:id="rId2"/>
</worksheet>
</file>