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3"/>
  <workbookPr defaultThemeVersion="166925"/>
  <mc:AlternateContent xmlns:mc="http://schemas.openxmlformats.org/markup-compatibility/2006">
    <mc:Choice Requires="x15">
      <x15ac:absPath xmlns:x15ac="http://schemas.microsoft.com/office/spreadsheetml/2010/11/ac" url="/Users/mallenx/Downloads/2025_DUOC/CAPSTONE/003D/G7/"/>
    </mc:Choice>
  </mc:AlternateContent>
  <xr:revisionPtr revIDLastSave="0" documentId="13_ncr:1_{F4729314-6D40-C24E-9E83-F4190ED7D7BC}" xr6:coauthVersionLast="47" xr6:coauthVersionMax="47" xr10:uidLastSave="{00000000-0000-0000-0000-000000000000}"/>
  <bookViews>
    <workbookView xWindow="7560" yWindow="3440" windowWidth="23260" windowHeight="12460" xr2:uid="{00000000-000D-0000-FFFF-FFFF00000000}"/>
  </bookViews>
  <sheets>
    <sheet name="EVALUACION1" sheetId="1" r:id="rId1"/>
    <sheet name="RUBRICA" sheetId="6"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58" i="1" l="1"/>
  <c r="C47" i="1"/>
  <c r="J56" i="1"/>
  <c r="K56" i="1" s="1"/>
  <c r="H56" i="1"/>
  <c r="I56" i="1" s="1"/>
  <c r="F56" i="1"/>
  <c r="G56" i="1" s="1"/>
  <c r="D56" i="1"/>
  <c r="E56" i="1" s="1"/>
  <c r="J55" i="1"/>
  <c r="K55" i="1" s="1"/>
  <c r="H55" i="1"/>
  <c r="I55" i="1" s="1"/>
  <c r="F55" i="1"/>
  <c r="G55" i="1" s="1"/>
  <c r="D55" i="1"/>
  <c r="E55" i="1" s="1"/>
  <c r="J54" i="1"/>
  <c r="K54" i="1" s="1"/>
  <c r="H54" i="1"/>
  <c r="I54" i="1" s="1"/>
  <c r="F54" i="1"/>
  <c r="G54" i="1" s="1"/>
  <c r="D54" i="1"/>
  <c r="E54" i="1" s="1"/>
  <c r="J45" i="1"/>
  <c r="K45" i="1" s="1"/>
  <c r="H45" i="1"/>
  <c r="I45" i="1" s="1"/>
  <c r="F45" i="1"/>
  <c r="G45" i="1" s="1"/>
  <c r="D45" i="1"/>
  <c r="E45" i="1" s="1"/>
  <c r="J44" i="1"/>
  <c r="K44" i="1" s="1"/>
  <c r="H44" i="1"/>
  <c r="I44" i="1" s="1"/>
  <c r="F44" i="1"/>
  <c r="G44" i="1" s="1"/>
  <c r="D44" i="1"/>
  <c r="E44" i="1" s="1"/>
  <c r="J43" i="1"/>
  <c r="K43" i="1" s="1"/>
  <c r="H43" i="1"/>
  <c r="I43" i="1" s="1"/>
  <c r="F43" i="1"/>
  <c r="G43" i="1" s="1"/>
  <c r="D43" i="1"/>
  <c r="E43" i="1" s="1"/>
  <c r="D19" i="1"/>
  <c r="E19" i="1" s="1"/>
  <c r="F19" i="1"/>
  <c r="G19" i="1" s="1"/>
  <c r="H19" i="1"/>
  <c r="I19" i="1" s="1"/>
  <c r="J19" i="1"/>
  <c r="K19" i="1" s="1"/>
  <c r="D17" i="1"/>
  <c r="E17" i="1" s="1"/>
  <c r="F17" i="1"/>
  <c r="G17" i="1" s="1"/>
  <c r="H17" i="1"/>
  <c r="I17" i="1" s="1"/>
  <c r="J17" i="1"/>
  <c r="K17" i="1" s="1"/>
  <c r="F31" i="1"/>
  <c r="G31" i="1" s="1"/>
  <c r="H31" i="1"/>
  <c r="I31" i="1" s="1"/>
  <c r="J31" i="1"/>
  <c r="K31" i="1" s="1"/>
  <c r="F14" i="1"/>
  <c r="G14" i="1" s="1"/>
  <c r="H14" i="1"/>
  <c r="I14" i="1" s="1"/>
  <c r="J14" i="1"/>
  <c r="K14" i="1" s="1"/>
  <c r="J33" i="1"/>
  <c r="K33" i="1" s="1"/>
  <c r="H33" i="1"/>
  <c r="I33" i="1" s="1"/>
  <c r="F33" i="1"/>
  <c r="G33" i="1" s="1"/>
  <c r="D33" i="1"/>
  <c r="E33" i="1" s="1"/>
  <c r="C50" i="1"/>
  <c r="C39" i="1"/>
  <c r="B56" i="1"/>
  <c r="B55" i="1"/>
  <c r="B54" i="1"/>
  <c r="B45" i="1"/>
  <c r="B44" i="1"/>
  <c r="B43" i="1"/>
  <c r="D57" i="1"/>
  <c r="B32" i="1"/>
  <c r="B31" i="1"/>
  <c r="D31" i="1"/>
  <c r="E31" i="1" s="1"/>
  <c r="B33" i="1"/>
  <c r="J32" i="1"/>
  <c r="K32" i="1" s="1"/>
  <c r="H32" i="1"/>
  <c r="I32" i="1" s="1"/>
  <c r="F32" i="1"/>
  <c r="G32" i="1" s="1"/>
  <c r="D32" i="1"/>
  <c r="E32" i="1" s="1"/>
  <c r="B15" i="1"/>
  <c r="B16" i="1"/>
  <c r="B17" i="1"/>
  <c r="B18" i="1"/>
  <c r="B19" i="1"/>
  <c r="B20" i="1"/>
  <c r="B21" i="1"/>
  <c r="B22" i="1"/>
  <c r="B14" i="1"/>
  <c r="B13" i="1"/>
  <c r="E57" i="1" l="1"/>
  <c r="F57" i="1"/>
  <c r="H57" i="1"/>
  <c r="J57" i="1"/>
  <c r="E34" i="1"/>
  <c r="I34" i="1"/>
  <c r="K34" i="1"/>
  <c r="G34" i="1"/>
  <c r="G57" i="1"/>
  <c r="I57" i="1"/>
  <c r="K57" i="1"/>
  <c r="E46" i="1"/>
  <c r="G46" i="1"/>
  <c r="I46" i="1"/>
  <c r="K46" i="1"/>
  <c r="D13" i="1"/>
  <c r="E13" i="1" s="1"/>
  <c r="D14" i="1"/>
  <c r="E14" i="1" s="1"/>
  <c r="D15" i="1"/>
  <c r="E15" i="1" s="1"/>
  <c r="D16" i="1"/>
  <c r="E16" i="1" s="1"/>
  <c r="D18" i="1"/>
  <c r="E18" i="1" s="1"/>
  <c r="D22" i="1"/>
  <c r="E22" i="1" s="1"/>
  <c r="F20" i="1"/>
  <c r="G20" i="1" s="1"/>
  <c r="F21" i="1"/>
  <c r="G21" i="1" s="1"/>
  <c r="C57" i="1" l="1"/>
  <c r="D6" i="1" s="1"/>
  <c r="C46" i="1"/>
  <c r="D5" i="1" s="1"/>
  <c r="D21" i="1"/>
  <c r="E21" i="1" s="1"/>
  <c r="H21" i="1"/>
  <c r="I21" i="1" s="1"/>
  <c r="J21" i="1"/>
  <c r="K21" i="1" s="1"/>
  <c r="F22" i="1"/>
  <c r="G22" i="1" s="1"/>
  <c r="H22" i="1"/>
  <c r="I22" i="1" s="1"/>
  <c r="J22" i="1"/>
  <c r="K22" i="1" s="1"/>
  <c r="C27" i="1"/>
  <c r="J20" i="1"/>
  <c r="K20" i="1" s="1"/>
  <c r="H20" i="1"/>
  <c r="I20" i="1" s="1"/>
  <c r="D20" i="1"/>
  <c r="E20" i="1" s="1"/>
  <c r="J18" i="1"/>
  <c r="K18" i="1" s="1"/>
  <c r="H18" i="1"/>
  <c r="I18" i="1" s="1"/>
  <c r="F18" i="1"/>
  <c r="G18" i="1" s="1"/>
  <c r="J16" i="1"/>
  <c r="K16" i="1" s="1"/>
  <c r="H16" i="1"/>
  <c r="I16" i="1" s="1"/>
  <c r="F16" i="1"/>
  <c r="G16" i="1" s="1"/>
  <c r="J15" i="1"/>
  <c r="K15" i="1" s="1"/>
  <c r="H15" i="1"/>
  <c r="I15" i="1" s="1"/>
  <c r="F15" i="1"/>
  <c r="G15" i="1" s="1"/>
  <c r="J13" i="1"/>
  <c r="K13" i="1" s="1"/>
  <c r="H13" i="1"/>
  <c r="I13" i="1" s="1"/>
  <c r="F13" i="1"/>
  <c r="G13" i="1" s="1"/>
  <c r="E23" i="1" l="1"/>
  <c r="G23" i="1"/>
  <c r="I23" i="1"/>
  <c r="C34" i="1" l="1"/>
  <c r="K23" i="1"/>
  <c r="C23" i="1" s="1"/>
  <c r="C24" i="1" s="1"/>
  <c r="C35" i="1" l="1"/>
  <c r="D4" i="1" s="1"/>
  <c r="C6" i="1"/>
  <c r="E6" i="1" s="1"/>
  <c r="C5" i="1"/>
  <c r="E5" i="1" s="1"/>
  <c r="C4" i="1"/>
  <c r="E4" i="1" l="1"/>
</calcChain>
</file>

<file path=xl/sharedStrings.xml><?xml version="1.0" encoding="utf-8"?>
<sst xmlns="http://schemas.openxmlformats.org/spreadsheetml/2006/main" count="157" uniqueCount="98">
  <si>
    <t>INTEGRANTES</t>
  </si>
  <si>
    <t xml:space="preserve">IEP o IEE: </t>
  </si>
  <si>
    <t>EMPLEAB</t>
  </si>
  <si>
    <t>GRUPAL</t>
  </si>
  <si>
    <t>Nivel de Logro</t>
  </si>
  <si>
    <t>NIVELES DE LOGRO Y PUNTAJES</t>
  </si>
  <si>
    <t>Aspectos a Evaluar</t>
  </si>
  <si>
    <t>Completamente logrado</t>
  </si>
  <si>
    <t>Logrado</t>
  </si>
  <si>
    <t>Logro Incipiente</t>
  </si>
  <si>
    <t>No logrado</t>
  </si>
  <si>
    <t>Puntaje</t>
  </si>
  <si>
    <t>Nota</t>
  </si>
  <si>
    <t>INDIVIDUAL</t>
  </si>
  <si>
    <t>NOMBRE ALUMNO</t>
  </si>
  <si>
    <t>Capacidad de Trabajo en Equipo</t>
  </si>
  <si>
    <t>Medianamente logrado</t>
  </si>
  <si>
    <t>PUNTAJE</t>
  </si>
  <si>
    <t>Indicador de Evaluación</t>
  </si>
  <si>
    <t>Categorías de Respuesta</t>
  </si>
  <si>
    <t>Ponderación del Indicador de Evaluación</t>
  </si>
  <si>
    <r>
      <t>Completamente Logrado (</t>
    </r>
    <r>
      <rPr>
        <b/>
        <sz val="10"/>
        <color rgb="FFFFFFFF"/>
        <rFont val="Calibri"/>
        <family val="2"/>
      </rPr>
      <t>100%)</t>
    </r>
  </si>
  <si>
    <r>
      <t>Logrado</t>
    </r>
    <r>
      <rPr>
        <b/>
        <sz val="10"/>
        <color rgb="FFFFFFFF"/>
        <rFont val="Calibri"/>
        <family val="2"/>
      </rPr>
      <t xml:space="preserve">  (60%)</t>
    </r>
  </si>
  <si>
    <t xml:space="preserve">Logro incipiente </t>
  </si>
  <si>
    <t>1. Describe brevemente en qué consiste el Proyecto APT, justificando su relevancia para el campo laboral de su carrera.</t>
  </si>
  <si>
    <t>Describe brevemente en qué consiste el proyecto APT, justificando la relevancia, impacto o beneficio (real o simulado) que tendría en el campo laboral de su carrera.</t>
  </si>
  <si>
    <t>Describe brevemente en qué consiste el proyecto APT, señalando la relevancia, impacto o beneficio (real o simulado) que tendría, pero no queda clara la relación con el campo laboral de su carrera.</t>
  </si>
  <si>
    <t xml:space="preserve">Describe brevemente en qué consiste el proyecto APT, pero no fue justificado ni relacionado con el campo laboral de su carrera. </t>
  </si>
  <si>
    <t xml:space="preserve">No describe o es confuso el proyecto APT, sin justificar ni relacionarlo con el campo laboral de su carrera. </t>
  </si>
  <si>
    <t>2.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</si>
  <si>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</si>
  <si>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</si>
  <si>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</si>
  <si>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 xml:space="preserve">Describe una relación sin coherencia entre el proyecto y el perfil de egreso del plan de estudio o no relaciona el proyecto con el perfil de egreso. </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</si>
  <si>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</si>
  <si>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</si>
  <si>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</si>
  <si>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</si>
  <si>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</si>
  <si>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 xml:space="preserve">4.  Argumenta por qué el proyecto es factible de realizarse en el marco de la asignatura. </t>
  </si>
  <si>
    <t>Justifica por qué el proyecto puede desarrollarse considerado tiempo, materiales y factores externos, y en caso de posibles dificultades plantea como las abordaría.</t>
  </si>
  <si>
    <t>Justifica por qué el proyecto puede desarrollarse, considerando el tiempo y materiales o factores externos y en caso de posibles dificultades no plantea claramente como las abordaría.</t>
  </si>
  <si>
    <t>Justifica por qué el proyecto puede desarrollarse en el tiempo de la asignatura, sin considerar materiales ni factores externos y en caso de posibles dificultades no plantea como abordarlas.</t>
  </si>
  <si>
    <t>No justifica las razones de porque el proyecto puede desarrollarse, o el proyecto presentado no es factible de realizarse en el tiempo asignado.</t>
  </si>
  <si>
    <t xml:space="preserve">5. Formula objetivos claros, concisos y coherentes con la disciplina y la situación a abordar. </t>
  </si>
  <si>
    <t>Formula objetivos claros, concisos y coherentes con la disciplina y la situación a abordar.</t>
  </si>
  <si>
    <t xml:space="preserve">Formula objetivos claros y coherentes con la situación a abordar, pero imprecisos de acuerdo a la disciplina. </t>
  </si>
  <si>
    <t xml:space="preserve">Formula objetivos confusos, por lo que no queda claro lo que se busca alcanzar ni si es coherente con la situación a abordar.  </t>
  </si>
  <si>
    <t>No plantea objetivos o estos no son coherentes con la disciplina ni la situación a abordar.</t>
  </si>
  <si>
    <t>6. Propone una metodología de trabajo que permite alcanzar los objetivos propuestos y es pertinente con los requerimientos disciplinares.</t>
  </si>
  <si>
    <t>Describe una metodología pertinente con los requerimientos disciplinares, contemplando todos los aspectos necesarios para alcanzar los objetivos planteados.</t>
  </si>
  <si>
    <t>Describe una metodología pertinente con los requerimientos disciplinares, pero no contempla todos los aspectos necesarios para alcanzar los objetivos planteados.</t>
  </si>
  <si>
    <t>Describe una metodología que no es del todo pertinente para lograr los objetivos planteados.</t>
  </si>
  <si>
    <t xml:space="preserve">No describe una metodología, o bien esta no es pertinente para lograr los objetivos propuestos. </t>
  </si>
  <si>
    <t xml:space="preserve">7. Establece un plan de trabajo para su proyecto APT considerando los recursos, duración, facilitadores y obstaculizadores en el desarrollo de las actividades. </t>
  </si>
  <si>
    <t xml:space="preserve">Establece un plan de trabajo con todas las actividades necesarias para cumplir los objetivos, teniendo en consideración los recursos, duración, facilitadores y obstaculizadores. </t>
  </si>
  <si>
    <t xml:space="preserve">Establece un plan de trabajo con la mayoría de las actividades necesarias para cumplir los objetivos, teniendo en consideración los recursos, duración, facilitadores y obstaculizadores. </t>
  </si>
  <si>
    <t xml:space="preserve">Establece un plan de trabajo que carece de actividades necesarias para cumplir los objetivos y/o no tiene en consideración los recursos, duración, facilitadores y obstaculizadores. </t>
  </si>
  <si>
    <t>No establece un plan de trabajo, o bien este no permite cumplir los objetivos del proyecto APT.</t>
  </si>
  <si>
    <t>8. Determina evidencias, justificando cómo estas dan cuenta del logro de las actividades del Proyecto APT.</t>
  </si>
  <si>
    <t xml:space="preserve">Describe evidencias que permiten dar cuenta del logro de las actividades del proyecto APT y justifica su selección. </t>
  </si>
  <si>
    <t>Describe evidencias que permiten dar cuenta del logro de las actividades del proyecto APT, pero no justifica con claridad su selección.</t>
  </si>
  <si>
    <t xml:space="preserve">Describe evidencias que permiten dar cuenta del logro de solo algunas actividades del proyecto APT y/o no justifica su selección. </t>
  </si>
  <si>
    <t>No incluye evidencias que pueden dar cuenta del desarrollo del proyecto.</t>
  </si>
  <si>
    <t xml:space="preserve">9. Utiliza reglas de redacción, ortografía (literal, puntual, acentual) y las normas para citas y referencias. </t>
  </si>
  <si>
    <t>El texto cumple con las reglas ortografía y de redacción en todos sus apartados y utiliza correctamente todas las normas de citación y referencias.</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</si>
  <si>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</si>
  <si>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</si>
  <si>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</si>
  <si>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10. Cumple completando el contenido del informe de presentación del proyecto de acuerdo con la plantilla entregada.</t>
  </si>
  <si>
    <t>Cumple con todos los ítems solicitados en el informe de presentación del proyecto, siendo estos contenidos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</si>
  <si>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</si>
  <si>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</si>
  <si>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y los contenidos entregados son poco coherentes con lo solicitado en cada ítem</t>
  </si>
  <si>
    <t>11. Expone el tema utilizando un lenguaje técnico disciplinar al presentar la propuesta y responde evidenciando un manejo de la información. *</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</si>
  <si>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</si>
  <si>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</si>
  <si>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</si>
  <si>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</si>
  <si>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12. Desarrolla un plan de trabajo que permita del logro de los objetivos propuestos del proyecto de 
acuerdo a los tiempos para su desarrollo</t>
  </si>
  <si>
    <t>Desarrolla un plan de trabajo que permite el logro de los objetivos propuestos del proyecto de acuerdo a los tiempos para su desarrollo y contiene hitos claros para demostrar el estado de avance</t>
  </si>
  <si>
    <t>Desarrolla un plan de trabajo que permita el logro de los objetivos propuestos del proyecto de acuerdo a los tiempos para su desarrollo pero no demuestran hitos claros para demostrar el estado de avance</t>
  </si>
  <si>
    <t>El desarrollo del plan de trabajo no permite determinar si el logro de los objetivos propuestos del proyecto son alcanzables en los tiempos para su desarrollo pero si demuestran hitos claros para demostrar el estado de avance</t>
  </si>
  <si>
    <t>El desarrollo del plan de trabajo no permite determinar si el logro de los objetivos propuestos del proyecto son alcanzables en los tiempos para su desarrollo y no demuestran hitos claros para demostrar el estado de avance</t>
  </si>
  <si>
    <t>13. Colaboración y trabajo en equipo *</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</si>
  <si>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</si>
  <si>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</si>
  <si>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</si>
  <si>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</si>
  <si>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Total</t>
  </si>
  <si>
    <t>PUNTOS</t>
  </si>
  <si>
    <t>NOTA</t>
  </si>
  <si>
    <t>Relevancia</t>
  </si>
  <si>
    <t>Logro incipiente</t>
  </si>
  <si>
    <t>Muy Relevante</t>
  </si>
  <si>
    <t>MUÑOZ NEIRA CRISTOBAL ALEXIS</t>
  </si>
  <si>
    <t>MUÑOZ PASTENE LEANDRO JAVIER</t>
  </si>
  <si>
    <t>PARRAGUEZ CONTRERAS FABIAN IGNACIO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</si>
</sst>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5"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sz val="16"/>
      <color rgb="FF000000"/>
      <name val="Calibri"/>
      <family val="2"/>
    </font>
    <font>
      <b/>
      <sz val="10"/>
      <color rgb="FFFFFFFF"/>
      <name val="Calibri"/>
      <family val="2"/>
    </font>
    <font>
      <b/>
      <sz val="11"/>
      <color rgb="FFFFFFFF"/>
      <name val="Calibri"/>
      <family val="2"/>
    </font>
    <font>
      <b/>
      <sz val="10"/>
      <color rgb="FF3B3838"/>
      <name val="Calibri"/>
      <family val="2"/>
    </font>
    <font>
      <sz val="11"/>
      <color rgb="FF000000"/>
      <name val="Calibri"/>
      <family val="2"/>
    </font>
    <font>
      <sz val="11"/>
      <color rgb="FF000000"/>
      <name val="Aptos Narrow"/>
      <family val="2"/>
    </font>
  </fonts>
  <fills count="10">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
      <patternFill patternType="solid">
        <fgColor rgb="FFFFFFFF"/>
        <bgColor rgb="FF000000"/>
      </patternFill>
    </fill>
  </fills>
  <borders count="33">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style="medium">
        <color rgb="FF7F7F7F"/>
      </top>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s>
  <cellStyleXfs count="1">
    <xf numFmtId="0" fontId="0" fillId="0" borderId="0"/>
  </cellStyleXfs>
  <cellXfs count="81">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2" borderId="1" xfId="0" applyFill="1" applyBorder="1" applyAlignment="1">
      <alignment horizontal="center" vertical="center" wrapText="1"/>
    </xf>
    <xf numFmtId="164" fontId="0" fillId="2"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0" borderId="9" xfId="0" applyFont="1" applyBorder="1" applyAlignment="1">
      <alignment horizontal="left" vertical="center" wrapText="1"/>
    </xf>
    <xf numFmtId="0" fontId="1" fillId="0" borderId="12"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1" fillId="8" borderId="28" xfId="0" applyFont="1" applyFill="1" applyBorder="1" applyAlignment="1">
      <alignment horizontal="center" vertical="center" wrapText="1"/>
    </xf>
    <xf numFmtId="9" fontId="10" fillId="8" borderId="29" xfId="0" applyNumberFormat="1" applyFont="1" applyFill="1" applyBorder="1" applyAlignment="1">
      <alignment horizontal="center" vertical="center" wrapText="1"/>
    </xf>
    <xf numFmtId="0" fontId="10" fillId="8" borderId="28" xfId="0" applyFont="1" applyFill="1" applyBorder="1" applyAlignment="1">
      <alignment horizontal="center" vertical="center" wrapText="1"/>
    </xf>
    <xf numFmtId="0" fontId="12" fillId="0" borderId="29" xfId="0" applyFont="1" applyBorder="1" applyAlignment="1">
      <alignment horizontal="center" vertical="center" wrapText="1"/>
    </xf>
    <xf numFmtId="9" fontId="12" fillId="0" borderId="29" xfId="0" applyNumberFormat="1" applyFont="1" applyBorder="1" applyAlignment="1">
      <alignment horizontal="center" vertical="center" wrapText="1"/>
    </xf>
    <xf numFmtId="0" fontId="12" fillId="0" borderId="22" xfId="0" applyFont="1" applyBorder="1" applyAlignment="1">
      <alignment horizontal="center" vertical="center" wrapText="1"/>
    </xf>
    <xf numFmtId="0" fontId="12" fillId="0" borderId="27" xfId="0" applyFont="1" applyBorder="1" applyAlignment="1">
      <alignment horizontal="center" vertical="center" wrapText="1"/>
    </xf>
    <xf numFmtId="0" fontId="7" fillId="0" borderId="14" xfId="0" applyFont="1" applyBorder="1" applyAlignment="1">
      <alignment horizontal="left" vertical="center"/>
    </xf>
    <xf numFmtId="0" fontId="6" fillId="0" borderId="3" xfId="0" applyFont="1" applyBorder="1" applyAlignment="1">
      <alignment horizontal="right" vertical="center" wrapText="1"/>
    </xf>
    <xf numFmtId="0" fontId="6" fillId="0" borderId="31" xfId="0" applyFont="1" applyBorder="1" applyAlignment="1">
      <alignment horizontal="left" vertical="center" wrapText="1"/>
    </xf>
    <xf numFmtId="0" fontId="6" fillId="0" borderId="4" xfId="0" applyFont="1" applyBorder="1" applyAlignment="1">
      <alignment horizontal="right" vertical="center" wrapText="1"/>
    </xf>
    <xf numFmtId="0" fontId="8" fillId="0" borderId="2" xfId="0" applyFont="1" applyBorder="1"/>
    <xf numFmtId="0" fontId="7" fillId="0" borderId="24" xfId="0" applyFont="1" applyBorder="1" applyAlignment="1">
      <alignment horizontal="justify" vertical="center" wrapText="1"/>
    </xf>
    <xf numFmtId="0" fontId="7" fillId="0" borderId="29" xfId="0" applyFont="1" applyBorder="1" applyAlignment="1">
      <alignment horizontal="justify" vertical="center" wrapText="1"/>
    </xf>
    <xf numFmtId="0" fontId="12" fillId="0" borderId="28" xfId="0" applyFont="1" applyBorder="1" applyAlignment="1">
      <alignment horizontal="center" vertical="center" wrapText="1"/>
    </xf>
    <xf numFmtId="0" fontId="12" fillId="0" borderId="31" xfId="0" applyFont="1" applyBorder="1" applyAlignment="1">
      <alignment horizontal="center" vertical="center" wrapText="1"/>
    </xf>
    <xf numFmtId="0" fontId="7" fillId="0" borderId="31" xfId="0" applyFont="1" applyBorder="1" applyAlignment="1">
      <alignment horizontal="justify" vertical="center" wrapText="1"/>
    </xf>
    <xf numFmtId="164" fontId="0" fillId="3" borderId="1" xfId="0" applyNumberFormat="1" applyFill="1" applyBorder="1" applyAlignment="1" applyProtection="1">
      <alignment horizontal="center"/>
      <protection locked="0"/>
    </xf>
    <xf numFmtId="164" fontId="0" fillId="0" borderId="0" xfId="0" applyNumberFormat="1" applyAlignment="1">
      <alignment horizontal="right"/>
    </xf>
    <xf numFmtId="0" fontId="7" fillId="0" borderId="22" xfId="0" applyFont="1" applyBorder="1" applyAlignment="1">
      <alignment horizontal="justify" vertical="center" wrapText="1"/>
    </xf>
    <xf numFmtId="0" fontId="7" fillId="0" borderId="28" xfId="0" applyFont="1" applyBorder="1" applyAlignment="1">
      <alignment horizontal="justify" vertical="center" wrapText="1"/>
    </xf>
    <xf numFmtId="0" fontId="7" fillId="0" borderId="23" xfId="0" applyFont="1" applyBorder="1" applyAlignment="1">
      <alignment horizontal="justify" vertical="center" wrapText="1"/>
    </xf>
    <xf numFmtId="0" fontId="1" fillId="4" borderId="12" xfId="0" applyFont="1" applyFill="1" applyBorder="1" applyAlignment="1">
      <alignment vertical="center" wrapText="1"/>
    </xf>
    <xf numFmtId="0" fontId="13" fillId="0" borderId="31" xfId="0" applyFont="1" applyBorder="1"/>
    <xf numFmtId="0" fontId="13" fillId="9" borderId="31" xfId="0" applyFont="1" applyFill="1" applyBorder="1" applyAlignment="1">
      <alignment horizontal="right"/>
    </xf>
    <xf numFmtId="0" fontId="13" fillId="9" borderId="0" xfId="0" applyFont="1" applyFill="1" applyAlignment="1">
      <alignment horizontal="right"/>
    </xf>
    <xf numFmtId="0" fontId="14" fillId="0" borderId="31" xfId="0" applyFont="1" applyBorder="1"/>
    <xf numFmtId="0" fontId="0" fillId="3" borderId="2" xfId="0" applyFill="1" applyBorder="1" applyAlignment="1">
      <alignment horizontal="right" vertical="center"/>
    </xf>
    <xf numFmtId="0" fontId="2" fillId="0" borderId="3" xfId="0" applyFont="1" applyBorder="1"/>
    <xf numFmtId="0" fontId="5" fillId="4" borderId="2" xfId="0" applyFont="1" applyFill="1" applyBorder="1" applyAlignment="1">
      <alignment horizontal="center" vertical="center"/>
    </xf>
    <xf numFmtId="0" fontId="9" fillId="0" borderId="16" xfId="0" applyFont="1" applyBorder="1" applyAlignment="1">
      <alignment horizontal="left" vertical="center"/>
    </xf>
    <xf numFmtId="0" fontId="2" fillId="0" borderId="17" xfId="0" applyFont="1" applyBorder="1"/>
    <xf numFmtId="0" fontId="2" fillId="0" borderId="18" xfId="0" applyFont="1" applyBorder="1"/>
    <xf numFmtId="0" fontId="2" fillId="0" borderId="19" xfId="0" applyFont="1" applyBorder="1"/>
    <xf numFmtId="0" fontId="2" fillId="0" borderId="20" xfId="0" applyFont="1" applyBorder="1"/>
    <xf numFmtId="0" fontId="2" fillId="0" borderId="21" xfId="0" applyFont="1" applyBorder="1"/>
    <xf numFmtId="0" fontId="5" fillId="4" borderId="4" xfId="0" applyFont="1" applyFill="1" applyBorder="1" applyAlignment="1">
      <alignment horizontal="center" vertical="center"/>
    </xf>
    <xf numFmtId="0" fontId="2" fillId="0" borderId="14" xfId="0" applyFont="1" applyBorder="1"/>
    <xf numFmtId="0" fontId="0" fillId="7" borderId="2" xfId="0" applyFill="1" applyBorder="1" applyAlignment="1">
      <alignment horizontal="center" vertical="center" textRotation="255"/>
    </xf>
    <xf numFmtId="0" fontId="2" fillId="0" borderId="15" xfId="0" applyFont="1" applyBorder="1"/>
    <xf numFmtId="0" fontId="2" fillId="0" borderId="13" xfId="0" applyFont="1" applyBorder="1"/>
    <xf numFmtId="9" fontId="0" fillId="3" borderId="2" xfId="0" applyNumberFormat="1" applyFill="1" applyBorder="1" applyAlignment="1">
      <alignment horizontal="center" vertical="center"/>
    </xf>
    <xf numFmtId="0" fontId="3" fillId="5" borderId="2" xfId="0" applyFont="1" applyFill="1" applyBorder="1" applyAlignment="1">
      <alignment horizontal="center" vertical="center" textRotation="255"/>
    </xf>
    <xf numFmtId="0" fontId="2" fillId="0" borderId="32" xfId="0" applyFont="1" applyBorder="1"/>
    <xf numFmtId="0" fontId="12" fillId="0" borderId="30" xfId="0" applyFont="1" applyBorder="1" applyAlignment="1">
      <alignment horizontal="right" vertical="center" wrapText="1"/>
    </xf>
    <xf numFmtId="0" fontId="12" fillId="0" borderId="26" xfId="0" applyFont="1" applyBorder="1" applyAlignment="1">
      <alignment horizontal="right" vertical="center" wrapText="1"/>
    </xf>
    <xf numFmtId="0" fontId="12" fillId="0" borderId="25" xfId="0" applyFont="1" applyBorder="1" applyAlignment="1">
      <alignment horizontal="right" vertical="center" wrapText="1"/>
    </xf>
    <xf numFmtId="0" fontId="10" fillId="8" borderId="22" xfId="0" applyFont="1" applyFill="1" applyBorder="1" applyAlignment="1">
      <alignment horizontal="center" vertical="center" wrapText="1"/>
    </xf>
    <xf numFmtId="0" fontId="10" fillId="8" borderId="23" xfId="0" applyFont="1" applyFill="1" applyBorder="1" applyAlignment="1">
      <alignment horizontal="center" vertical="center" wrapText="1"/>
    </xf>
    <xf numFmtId="0" fontId="10" fillId="8" borderId="24" xfId="0" applyFont="1" applyFill="1" applyBorder="1" applyAlignment="1">
      <alignment horizontal="center" vertical="center" wrapText="1"/>
    </xf>
    <xf numFmtId="0" fontId="10" fillId="8" borderId="30" xfId="0" applyFont="1" applyFill="1" applyBorder="1" applyAlignment="1">
      <alignment horizontal="center" vertical="center" wrapText="1"/>
    </xf>
    <xf numFmtId="0" fontId="10" fillId="8" borderId="26" xfId="0" applyFont="1" applyFill="1" applyBorder="1" applyAlignment="1">
      <alignment horizontal="center" vertical="center" wrapText="1"/>
    </xf>
    <xf numFmtId="0" fontId="10" fillId="8" borderId="25" xfId="0" applyFont="1" applyFill="1" applyBorder="1" applyAlignment="1">
      <alignment horizontal="center" vertical="center" wrapText="1"/>
    </xf>
    <xf numFmtId="0" fontId="11" fillId="8" borderId="22" xfId="0" applyFont="1" applyFill="1" applyBorder="1" applyAlignment="1">
      <alignment horizontal="center" vertical="center" wrapText="1"/>
    </xf>
    <xf numFmtId="0" fontId="11" fillId="8" borderId="24" xfId="0" applyFont="1" applyFill="1" applyBorder="1" applyAlignment="1">
      <alignment horizontal="center" vertical="center" wrapText="1"/>
    </xf>
    <xf numFmtId="0" fontId="1" fillId="4" borderId="5" xfId="0" applyFont="1" applyFill="1" applyBorder="1" applyAlignment="1">
      <alignment horizontal="left" vertical="center" wrapText="1"/>
    </xf>
    <xf numFmtId="0" fontId="2" fillId="0" borderId="9" xfId="0" applyFont="1"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929"/>
  <sheetViews>
    <sheetView tabSelected="1" zoomScale="120" zoomScaleNormal="120" workbookViewId="0">
      <selection activeCell="C22" sqref="C22"/>
    </sheetView>
  </sheetViews>
  <sheetFormatPr baseColWidth="10" defaultColWidth="14.5" defaultRowHeight="15" customHeight="1" outlineLevelRow="1" x14ac:dyDescent="0.2"/>
  <cols>
    <col min="1" max="1" width="10.6640625" customWidth="1"/>
    <col min="2" max="2" width="66.83203125" customWidth="1"/>
    <col min="3" max="3" width="22" bestFit="1" customWidth="1"/>
    <col min="4" max="4" width="11.33203125" customWidth="1"/>
    <col min="5" max="7" width="11.6640625" customWidth="1"/>
    <col min="8" max="8" width="7.6640625" customWidth="1"/>
    <col min="9" max="9" width="11.6640625" customWidth="1"/>
    <col min="10" max="10" width="7.6640625" customWidth="1"/>
    <col min="11" max="11" width="11.6640625" customWidth="1"/>
    <col min="12" max="24" width="10.6640625" customWidth="1"/>
  </cols>
  <sheetData>
    <row r="2" spans="1:11" x14ac:dyDescent="0.2">
      <c r="C2" s="2">
        <v>0.75</v>
      </c>
      <c r="D2" s="2">
        <v>0.25</v>
      </c>
      <c r="E2" s="65">
        <v>1</v>
      </c>
    </row>
    <row r="3" spans="1:11" ht="16" x14ac:dyDescent="0.2">
      <c r="B3" s="3" t="s">
        <v>0</v>
      </c>
      <c r="C3" s="4" t="s">
        <v>1</v>
      </c>
      <c r="D3" s="2" t="s">
        <v>2</v>
      </c>
      <c r="E3" s="52"/>
    </row>
    <row r="4" spans="1:11" x14ac:dyDescent="0.2">
      <c r="A4" s="48">
        <v>204009163</v>
      </c>
      <c r="B4" s="47" t="s">
        <v>95</v>
      </c>
      <c r="C4" s="5">
        <f>EVALUACION1!$C$24</f>
        <v>5.5</v>
      </c>
      <c r="D4" s="5">
        <f>$C$35</f>
        <v>7</v>
      </c>
      <c r="E4" s="41">
        <f>C4*C$2+D4*D$2</f>
        <v>5.875</v>
      </c>
      <c r="F4" s="49"/>
      <c r="G4" s="1"/>
    </row>
    <row r="5" spans="1:11" x14ac:dyDescent="0.2">
      <c r="A5" s="48">
        <v>213361929</v>
      </c>
      <c r="B5" s="47" t="s">
        <v>96</v>
      </c>
      <c r="C5" s="5">
        <f>EVALUACION1!$C$24</f>
        <v>5.5</v>
      </c>
      <c r="D5" s="5">
        <f>C47</f>
        <v>7</v>
      </c>
      <c r="E5" s="41">
        <f t="shared" ref="E5:E6" si="0">C5*C$2+D5*D$2</f>
        <v>5.875</v>
      </c>
      <c r="F5" s="50"/>
      <c r="G5" s="1"/>
    </row>
    <row r="6" spans="1:11" x14ac:dyDescent="0.2">
      <c r="A6" s="48">
        <v>208885391</v>
      </c>
      <c r="B6" s="47" t="s">
        <v>97</v>
      </c>
      <c r="C6" s="5">
        <f>EVALUACION1!$C$24</f>
        <v>5.5</v>
      </c>
      <c r="D6" s="5">
        <f>C58</f>
        <v>7</v>
      </c>
      <c r="E6" s="41">
        <f t="shared" si="0"/>
        <v>5.875</v>
      </c>
      <c r="F6" s="48"/>
      <c r="G6" s="1"/>
    </row>
    <row r="11" spans="1:11" ht="19" outlineLevel="1" x14ac:dyDescent="0.2">
      <c r="A11" s="66" t="s">
        <v>3</v>
      </c>
      <c r="B11" s="13"/>
      <c r="C11" s="53" t="s">
        <v>4</v>
      </c>
      <c r="D11" s="60" t="s">
        <v>5</v>
      </c>
      <c r="E11" s="64"/>
      <c r="F11" s="64"/>
      <c r="G11" s="64"/>
      <c r="H11" s="64"/>
      <c r="I11" s="64"/>
      <c r="J11" s="64"/>
      <c r="K11" s="61"/>
    </row>
    <row r="12" spans="1:11" outlineLevel="1" x14ac:dyDescent="0.2">
      <c r="A12" s="63"/>
      <c r="B12" s="23" t="s">
        <v>6</v>
      </c>
      <c r="C12" s="52"/>
      <c r="D12" s="60" t="s">
        <v>7</v>
      </c>
      <c r="E12" s="61"/>
      <c r="F12" s="60" t="s">
        <v>8</v>
      </c>
      <c r="G12" s="61"/>
      <c r="H12" s="60" t="s">
        <v>9</v>
      </c>
      <c r="I12" s="61"/>
      <c r="J12" s="60" t="s">
        <v>10</v>
      </c>
      <c r="K12" s="61"/>
    </row>
    <row r="13" spans="1:11" ht="26" outlineLevel="1" x14ac:dyDescent="0.2">
      <c r="A13" s="67"/>
      <c r="B13" s="33" t="str">
        <f>RUBRICA!A5</f>
        <v>1. Describe brevemente en qué consiste el Proyecto APT, justificando su relevancia para el campo laboral de su carrera.</v>
      </c>
      <c r="C13" s="31" t="s">
        <v>7</v>
      </c>
      <c r="D13" s="15" t="str">
        <f t="shared" ref="D13:D16" si="1">IF($C13=CL,"X","")</f>
        <v>X</v>
      </c>
      <c r="E13" s="15">
        <f>IF(D13="X",100*0.1,"")</f>
        <v>10</v>
      </c>
      <c r="F13" s="15" t="str">
        <f t="shared" ref="F13:F16" si="2">IF($C13=L,"X","")</f>
        <v/>
      </c>
      <c r="G13" s="15" t="str">
        <f>IF(F13="X",60*0.1,"")</f>
        <v/>
      </c>
      <c r="H13" s="15" t="str">
        <f t="shared" ref="H13:H16" si="3">IF($C13=ML,"X","")</f>
        <v/>
      </c>
      <c r="I13" s="15" t="str">
        <f>IF(H13="X",30*0.1,"")</f>
        <v/>
      </c>
      <c r="J13" s="15" t="str">
        <f t="shared" ref="J13:J16" si="4">IF($C13=NL,"X","")</f>
        <v/>
      </c>
      <c r="K13" s="15" t="str">
        <f t="shared" ref="K13:K16" si="5">IF($J13="X",0,"")</f>
        <v/>
      </c>
    </row>
    <row r="14" spans="1:11" ht="26.5" customHeight="1" outlineLevel="1" x14ac:dyDescent="0.2">
      <c r="A14" s="67"/>
      <c r="B14" s="33" t="str">
        <f>RUBRICA!A6</f>
        <v>2. Relaciona el Proyecto APT con las competencias del perfil de egreso de su Plan de Estudio.</v>
      </c>
      <c r="C14" s="31" t="s">
        <v>7</v>
      </c>
      <c r="D14" s="15" t="str">
        <f t="shared" si="1"/>
        <v>X</v>
      </c>
      <c r="E14" s="15">
        <f t="shared" ref="E14" si="6">IF(D14="X",100*0.05,"")</f>
        <v>5</v>
      </c>
      <c r="F14" s="15" t="str">
        <f t="shared" si="2"/>
        <v/>
      </c>
      <c r="G14" s="15" t="str">
        <f t="shared" ref="G14" si="7">IF(F14="X",60*0.05,"")</f>
        <v/>
      </c>
      <c r="H14" s="15" t="str">
        <f t="shared" si="3"/>
        <v/>
      </c>
      <c r="I14" s="15" t="str">
        <f t="shared" ref="I14" si="8">IF(H14="X",30*0.05,"")</f>
        <v/>
      </c>
      <c r="J14" s="15" t="str">
        <f t="shared" si="4"/>
        <v/>
      </c>
      <c r="K14" s="15" t="str">
        <f t="shared" si="5"/>
        <v/>
      </c>
    </row>
    <row r="15" spans="1:11" outlineLevel="1" x14ac:dyDescent="0.2">
      <c r="A15" s="67"/>
      <c r="B15" s="33" t="str">
        <f>RUBRICA!A8</f>
        <v xml:space="preserve">4.  Argumenta por qué el proyecto es factible de realizarse en el marco de la asignatura. </v>
      </c>
      <c r="C15" s="31" t="s">
        <v>8</v>
      </c>
      <c r="D15" s="15" t="str">
        <f t="shared" si="1"/>
        <v/>
      </c>
      <c r="E15" s="15" t="str">
        <f t="shared" ref="E15:E21" si="9">IF(D15="X",100*0.05,"")</f>
        <v/>
      </c>
      <c r="F15" s="15" t="str">
        <f t="shared" si="2"/>
        <v>X</v>
      </c>
      <c r="G15" s="15">
        <f t="shared" ref="G15:G21" si="10">IF(F15="X",60*0.05,"")</f>
        <v>3</v>
      </c>
      <c r="H15" s="15" t="str">
        <f t="shared" si="3"/>
        <v/>
      </c>
      <c r="I15" s="15" t="str">
        <f t="shared" ref="I15:I21" si="11">IF(H15="X",30*0.05,"")</f>
        <v/>
      </c>
      <c r="J15" s="15" t="str">
        <f t="shared" si="4"/>
        <v/>
      </c>
      <c r="K15" s="15" t="str">
        <f t="shared" si="5"/>
        <v/>
      </c>
    </row>
    <row r="16" spans="1:11" outlineLevel="1" x14ac:dyDescent="0.2">
      <c r="A16" s="67"/>
      <c r="B16" s="33" t="str">
        <f>RUBRICA!A9</f>
        <v xml:space="preserve">5. Formula objetivos claros, concisos y coherentes con la disciplina y la situación a abordar. </v>
      </c>
      <c r="C16" s="31" t="s">
        <v>7</v>
      </c>
      <c r="D16" s="15" t="str">
        <f t="shared" si="1"/>
        <v>X</v>
      </c>
      <c r="E16" s="15">
        <f>IF(D16="X",100*0.05,"")</f>
        <v>5</v>
      </c>
      <c r="F16" s="15" t="str">
        <f t="shared" si="2"/>
        <v/>
      </c>
      <c r="G16" s="15" t="str">
        <f>IF(F16="X",60*0.05,"")</f>
        <v/>
      </c>
      <c r="H16" s="15" t="str">
        <f t="shared" si="3"/>
        <v/>
      </c>
      <c r="I16" s="15" t="str">
        <f>IF(H16="X",30*0.05,"")</f>
        <v/>
      </c>
      <c r="J16" s="15" t="str">
        <f t="shared" si="4"/>
        <v/>
      </c>
      <c r="K16" s="15" t="str">
        <f t="shared" si="5"/>
        <v/>
      </c>
    </row>
    <row r="17" spans="1:11" ht="26" outlineLevel="1" x14ac:dyDescent="0.2">
      <c r="A17" s="67"/>
      <c r="B17" s="33" t="str">
        <f>RUBRICA!A10</f>
        <v>6. Propone una metodología de trabajo que permite alcanzar los objetivos propuestos y es pertinente con los requerimientos disciplinares.</v>
      </c>
      <c r="C17" s="31" t="s">
        <v>7</v>
      </c>
      <c r="D17" s="15" t="str">
        <f t="shared" ref="D17:D22" si="12">IF($C17=CL,"X","")</f>
        <v>X</v>
      </c>
      <c r="E17" s="15">
        <f t="shared" ref="E17" si="13">IF(D17="X",100*0.1,"")</f>
        <v>10</v>
      </c>
      <c r="F17" s="15" t="str">
        <f t="shared" ref="F17:F22" si="14">IF($C17=L,"X","")</f>
        <v/>
      </c>
      <c r="G17" s="15" t="str">
        <f t="shared" ref="G17" si="15">IF(F17="X",60*0.1,"")</f>
        <v/>
      </c>
      <c r="H17" s="15" t="str">
        <f t="shared" ref="H17:H22" si="16">IF($C17=ML,"X","")</f>
        <v/>
      </c>
      <c r="I17" s="15" t="str">
        <f t="shared" ref="I17" si="17">IF(H17="X",30*0.1,"")</f>
        <v/>
      </c>
      <c r="J17" s="15" t="str">
        <f t="shared" ref="J17:J22" si="18">IF($C17=NL,"X","")</f>
        <v/>
      </c>
      <c r="K17" s="15" t="str">
        <f t="shared" ref="K17:K22" si="19">IF($J17="X",0,"")</f>
        <v/>
      </c>
    </row>
    <row r="18" spans="1:11" ht="26" outlineLevel="1" x14ac:dyDescent="0.2">
      <c r="A18" s="67"/>
      <c r="B18" s="33" t="str">
        <f>RUBRICA!A11</f>
        <v xml:space="preserve">7. Establece un plan de trabajo para su proyecto APT considerando los recursos, duración, facilitadores y obstaculizadores en el desarrollo de las actividades. </v>
      </c>
      <c r="C18" s="31" t="s">
        <v>8</v>
      </c>
      <c r="D18" s="15" t="str">
        <f t="shared" si="12"/>
        <v/>
      </c>
      <c r="E18" s="15" t="str">
        <f t="shared" ref="E18" si="20">IF(D18="X",100*0.1,"")</f>
        <v/>
      </c>
      <c r="F18" s="15" t="str">
        <f t="shared" si="14"/>
        <v>X</v>
      </c>
      <c r="G18" s="15">
        <f t="shared" ref="G18" si="21">IF(F18="X",60*0.1,"")</f>
        <v>6</v>
      </c>
      <c r="H18" s="15" t="str">
        <f t="shared" si="16"/>
        <v/>
      </c>
      <c r="I18" s="15" t="str">
        <f t="shared" ref="I18" si="22">IF(H18="X",30*0.1,"")</f>
        <v/>
      </c>
      <c r="J18" s="15" t="str">
        <f t="shared" si="18"/>
        <v/>
      </c>
      <c r="K18" s="15" t="str">
        <f t="shared" si="19"/>
        <v/>
      </c>
    </row>
    <row r="19" spans="1:11" ht="26" outlineLevel="1" x14ac:dyDescent="0.2">
      <c r="A19" s="67"/>
      <c r="B19" s="33" t="str">
        <f>RUBRICA!A12</f>
        <v>8. Determina evidencias, justificando cómo estas dan cuenta del logro de las actividades del Proyecto APT.</v>
      </c>
      <c r="C19" s="31" t="s">
        <v>8</v>
      </c>
      <c r="D19" s="15" t="str">
        <f t="shared" si="12"/>
        <v/>
      </c>
      <c r="E19" s="15" t="str">
        <f>IF(D19="X",100*0.05,"")</f>
        <v/>
      </c>
      <c r="F19" s="15" t="str">
        <f t="shared" si="14"/>
        <v>X</v>
      </c>
      <c r="G19" s="15">
        <f t="shared" ref="G19" si="23">IF(F19="X",60*0.05,"")</f>
        <v>3</v>
      </c>
      <c r="H19" s="15" t="str">
        <f t="shared" si="16"/>
        <v/>
      </c>
      <c r="I19" s="15" t="str">
        <f t="shared" ref="I19" si="24">IF(H19="X",30*0.05,"")</f>
        <v/>
      </c>
      <c r="J19" s="15" t="str">
        <f t="shared" si="18"/>
        <v/>
      </c>
      <c r="K19" s="15" t="str">
        <f t="shared" si="19"/>
        <v/>
      </c>
    </row>
    <row r="20" spans="1:11" outlineLevel="1" x14ac:dyDescent="0.2">
      <c r="A20" s="67"/>
      <c r="B20" s="33" t="str">
        <f>RUBRICA!A13</f>
        <v xml:space="preserve">9. Utiliza reglas de redacción, ortografía (literal, puntual, acentual) y las normas para citas y referencias. </v>
      </c>
      <c r="C20" s="31" t="s">
        <v>8</v>
      </c>
      <c r="D20" s="15" t="str">
        <f t="shared" si="12"/>
        <v/>
      </c>
      <c r="E20" s="15" t="str">
        <f>IF(D20="X",100*0.05,"")</f>
        <v/>
      </c>
      <c r="F20" s="15" t="str">
        <f t="shared" si="14"/>
        <v>X</v>
      </c>
      <c r="G20" s="15">
        <f t="shared" si="10"/>
        <v>3</v>
      </c>
      <c r="H20" s="15" t="str">
        <f t="shared" si="16"/>
        <v/>
      </c>
      <c r="I20" s="15" t="str">
        <f t="shared" si="11"/>
        <v/>
      </c>
      <c r="J20" s="15" t="str">
        <f t="shared" si="18"/>
        <v/>
      </c>
      <c r="K20" s="15" t="str">
        <f t="shared" si="19"/>
        <v/>
      </c>
    </row>
    <row r="21" spans="1:11" ht="23" customHeight="1" outlineLevel="1" x14ac:dyDescent="0.2">
      <c r="A21" s="67"/>
      <c r="B21" s="33" t="str">
        <f>RUBRICA!A14</f>
        <v>10. Cumple completando el contenido del informe de presentación del proyecto de acuerdo con la plantilla entregada.</v>
      </c>
      <c r="C21" s="31" t="s">
        <v>7</v>
      </c>
      <c r="D21" s="15" t="str">
        <f t="shared" si="12"/>
        <v>X</v>
      </c>
      <c r="E21" s="15">
        <f t="shared" si="9"/>
        <v>5</v>
      </c>
      <c r="F21" s="15" t="str">
        <f t="shared" si="14"/>
        <v/>
      </c>
      <c r="G21" s="15" t="str">
        <f t="shared" si="10"/>
        <v/>
      </c>
      <c r="H21" s="15" t="str">
        <f t="shared" si="16"/>
        <v/>
      </c>
      <c r="I21" s="15" t="str">
        <f t="shared" si="11"/>
        <v/>
      </c>
      <c r="J21" s="15" t="str">
        <f t="shared" si="18"/>
        <v/>
      </c>
      <c r="K21" s="15" t="str">
        <f t="shared" si="19"/>
        <v/>
      </c>
    </row>
    <row r="22" spans="1:11" ht="26" outlineLevel="1" x14ac:dyDescent="0.2">
      <c r="A22" s="67"/>
      <c r="B22" s="33" t="str">
        <f>RUBRICA!A16</f>
        <v>12. Desarrolla un plan de trabajo que permita del logro de los objetivos propuestos del proyecto de 
acuerdo a los tiempos para su desarrollo</v>
      </c>
      <c r="C22" s="31" t="s">
        <v>8</v>
      </c>
      <c r="D22" s="15" t="str">
        <f t="shared" si="12"/>
        <v/>
      </c>
      <c r="E22" s="15" t="str">
        <f>IF(D22="X",100*0.1,"")</f>
        <v/>
      </c>
      <c r="F22" s="15" t="str">
        <f t="shared" si="14"/>
        <v>X</v>
      </c>
      <c r="G22" s="15">
        <f>IF(F22="X",60*0.1,"")</f>
        <v>6</v>
      </c>
      <c r="H22" s="15" t="str">
        <f t="shared" si="16"/>
        <v/>
      </c>
      <c r="I22" s="15" t="str">
        <f>IF(H22="X",30*0.1,"")</f>
        <v/>
      </c>
      <c r="J22" s="15" t="str">
        <f t="shared" si="18"/>
        <v/>
      </c>
      <c r="K22" s="15" t="str">
        <f t="shared" si="19"/>
        <v/>
      </c>
    </row>
    <row r="23" spans="1:11" ht="15.75" customHeight="1" outlineLevel="1" x14ac:dyDescent="0.25">
      <c r="A23" s="63"/>
      <c r="B23" s="32" t="s">
        <v>11</v>
      </c>
      <c r="C23" s="35">
        <f>E23+G23+I23+K23</f>
        <v>56</v>
      </c>
      <c r="D23" s="18"/>
      <c r="E23" s="18">
        <f>SUM(E13:E22)</f>
        <v>35</v>
      </c>
      <c r="F23" s="18"/>
      <c r="G23" s="18">
        <f>SUM(G13:G22)</f>
        <v>21</v>
      </c>
      <c r="H23" s="18"/>
      <c r="I23" s="18">
        <f>SUM(I13:I22)</f>
        <v>0</v>
      </c>
      <c r="J23" s="18"/>
      <c r="K23" s="18">
        <f>SUM(K13:K22)</f>
        <v>0</v>
      </c>
    </row>
    <row r="24" spans="1:11" ht="15.75" customHeight="1" outlineLevel="1" x14ac:dyDescent="0.25">
      <c r="A24" s="52"/>
      <c r="B24" s="34" t="s">
        <v>12</v>
      </c>
      <c r="C24" s="19">
        <f>VLOOKUP(C23,ESCALA_IEP!A2:B142,2,FALSE)</f>
        <v>5.5</v>
      </c>
    </row>
    <row r="25" spans="1:11" ht="15.75" customHeight="1" x14ac:dyDescent="0.2"/>
    <row r="26" spans="1:11" ht="15.75" customHeight="1" x14ac:dyDescent="0.2"/>
    <row r="27" spans="1:11" ht="15.75" customHeight="1" x14ac:dyDescent="0.2">
      <c r="A27" s="62" t="s">
        <v>13</v>
      </c>
      <c r="B27" s="51" t="s">
        <v>14</v>
      </c>
      <c r="C27" s="54" t="str">
        <f>$B$4</f>
        <v>MUÑOZ NEIRA CRISTOBAL ALEXIS</v>
      </c>
      <c r="D27" s="55"/>
      <c r="E27" s="55"/>
      <c r="F27" s="55"/>
      <c r="G27" s="55"/>
      <c r="H27" s="55"/>
      <c r="I27" s="55"/>
      <c r="J27" s="55"/>
      <c r="K27" s="56"/>
    </row>
    <row r="28" spans="1:11" ht="15.75" customHeight="1" x14ac:dyDescent="0.2">
      <c r="A28" s="63"/>
      <c r="B28" s="52"/>
      <c r="C28" s="57"/>
      <c r="D28" s="58"/>
      <c r="E28" s="58"/>
      <c r="F28" s="58"/>
      <c r="G28" s="58"/>
      <c r="H28" s="58"/>
      <c r="I28" s="58"/>
      <c r="J28" s="58"/>
      <c r="K28" s="59"/>
    </row>
    <row r="29" spans="1:11" ht="15.75" customHeight="1" x14ac:dyDescent="0.2">
      <c r="A29" s="63"/>
      <c r="B29" s="13" t="s">
        <v>15</v>
      </c>
      <c r="C29" s="53" t="s">
        <v>4</v>
      </c>
      <c r="D29" s="60" t="s">
        <v>5</v>
      </c>
      <c r="E29" s="64"/>
      <c r="F29" s="64"/>
      <c r="G29" s="64"/>
      <c r="H29" s="64"/>
      <c r="I29" s="64"/>
      <c r="J29" s="64"/>
      <c r="K29" s="61"/>
    </row>
    <row r="30" spans="1:11" ht="15.75" customHeight="1" x14ac:dyDescent="0.2">
      <c r="A30" s="63"/>
      <c r="B30" s="14" t="s">
        <v>6</v>
      </c>
      <c r="C30" s="52"/>
      <c r="D30" s="60" t="s">
        <v>7</v>
      </c>
      <c r="E30" s="61"/>
      <c r="F30" s="60" t="s">
        <v>8</v>
      </c>
      <c r="G30" s="61"/>
      <c r="H30" s="60" t="s">
        <v>16</v>
      </c>
      <c r="I30" s="61"/>
      <c r="J30" s="60" t="s">
        <v>10</v>
      </c>
      <c r="K30" s="61"/>
    </row>
    <row r="31" spans="1:11" ht="24.5" customHeight="1" x14ac:dyDescent="0.2">
      <c r="A31" s="63"/>
      <c r="B31" s="33" t="str">
        <f>RUBRICA!A7</f>
        <v>3. Relaciona el Proyecto APT con sus intereses profesionales. *</v>
      </c>
      <c r="C31" s="31" t="s">
        <v>7</v>
      </c>
      <c r="D31" s="15" t="str">
        <f t="shared" ref="D31:D32" si="25">IF($C31=CL,"X","")</f>
        <v>X</v>
      </c>
      <c r="E31" s="15">
        <f>IF(D31="X",100*0.1,"")</f>
        <v>10</v>
      </c>
      <c r="F31" s="15" t="str">
        <f t="shared" ref="F31:F32" si="26">IF($C31=L,"X","")</f>
        <v/>
      </c>
      <c r="G31" s="15" t="str">
        <f>IF(F31="X",60*0.1,"")</f>
        <v/>
      </c>
      <c r="H31" s="15" t="str">
        <f t="shared" ref="H31:H32" si="27">IF($C31=ML,"X","")</f>
        <v/>
      </c>
      <c r="I31" s="15" t="str">
        <f>IF(H31="X",30*0.1,"")</f>
        <v/>
      </c>
      <c r="J31" s="15" t="str">
        <f t="shared" ref="J31:J32" si="28">IF($C31=NL,"X","")</f>
        <v/>
      </c>
      <c r="K31" s="15" t="str">
        <f t="shared" ref="K31:K32" si="29">IF($J31="X",0,"")</f>
        <v/>
      </c>
    </row>
    <row r="32" spans="1:11" ht="26" customHeight="1" x14ac:dyDescent="0.2">
      <c r="A32" s="63"/>
      <c r="B32" s="33" t="str">
        <f>RUBRICA!A15</f>
        <v>11. Expone el tema utilizando un lenguaje técnico disciplinar al presentar la propuesta y responde evidenciando un manejo de la información. *</v>
      </c>
      <c r="C32" s="31" t="s">
        <v>7</v>
      </c>
      <c r="D32" s="15" t="str">
        <f t="shared" si="25"/>
        <v>X</v>
      </c>
      <c r="E32" s="15">
        <f>IF(D32="X",100*0.1,"")</f>
        <v>10</v>
      </c>
      <c r="F32" s="15" t="str">
        <f t="shared" si="26"/>
        <v/>
      </c>
      <c r="G32" s="15" t="str">
        <f>IF(F32="X",60*0.1,"")</f>
        <v/>
      </c>
      <c r="H32" s="15" t="str">
        <f t="shared" si="27"/>
        <v/>
      </c>
      <c r="I32" s="15" t="str">
        <f>IF(H32="X",30*0.1,"")</f>
        <v/>
      </c>
      <c r="J32" s="15" t="str">
        <f t="shared" si="28"/>
        <v/>
      </c>
      <c r="K32" s="15" t="str">
        <f t="shared" si="29"/>
        <v/>
      </c>
    </row>
    <row r="33" spans="1:11" x14ac:dyDescent="0.2">
      <c r="A33" s="63"/>
      <c r="B33" s="33" t="str">
        <f>RUBRICA!A17</f>
        <v>13. Colaboración y trabajo en equipo *</v>
      </c>
      <c r="C33" s="31" t="s">
        <v>7</v>
      </c>
      <c r="D33" s="15" t="str">
        <f>IF($C33=CL,"X","")</f>
        <v>X</v>
      </c>
      <c r="E33" s="15">
        <f>IF(D33="X",100*0.1,"")</f>
        <v>10</v>
      </c>
      <c r="F33" s="15" t="str">
        <f>IF($C33=L,"X","")</f>
        <v/>
      </c>
      <c r="G33" s="15" t="str">
        <f>IF(F33="X",60*0.1,"")</f>
        <v/>
      </c>
      <c r="H33" s="15" t="str">
        <f>IF($C33=ML,"X","")</f>
        <v/>
      </c>
      <c r="I33" s="15" t="str">
        <f>IF(H33="X",30*0.1,"")</f>
        <v/>
      </c>
      <c r="J33" s="15" t="str">
        <f>IF($C33=NL,"X","")</f>
        <v/>
      </c>
      <c r="K33" s="15" t="str">
        <f>IF($J33="X",0,"")</f>
        <v/>
      </c>
    </row>
    <row r="34" spans="1:11" ht="15.75" customHeight="1" x14ac:dyDescent="0.25">
      <c r="A34" s="63"/>
      <c r="B34" s="20" t="s">
        <v>17</v>
      </c>
      <c r="C34" s="17">
        <f>E34+G34+I34+K34</f>
        <v>30</v>
      </c>
      <c r="D34" s="18"/>
      <c r="E34" s="18">
        <f>SUM(E31:E33)</f>
        <v>30</v>
      </c>
      <c r="F34" s="18"/>
      <c r="G34" s="18">
        <f t="shared" ref="G34:K34" si="30">SUM(G31:G33)</f>
        <v>0</v>
      </c>
      <c r="H34" s="18"/>
      <c r="I34" s="18">
        <f t="shared" si="30"/>
        <v>0</v>
      </c>
      <c r="J34" s="18"/>
      <c r="K34" s="18">
        <f t="shared" si="30"/>
        <v>0</v>
      </c>
    </row>
    <row r="35" spans="1:11" ht="15.75" customHeight="1" x14ac:dyDescent="0.25">
      <c r="A35" s="52"/>
      <c r="B35" s="16" t="s">
        <v>12</v>
      </c>
      <c r="C35" s="19">
        <f>VLOOKUP(C34,ESCALA_TRAB_EQUIP!A2:B62,2,FALSE)</f>
        <v>7</v>
      </c>
    </row>
    <row r="36" spans="1:11" ht="15.75" customHeight="1" x14ac:dyDescent="0.25">
      <c r="B36" s="21"/>
      <c r="C36" s="22"/>
    </row>
    <row r="37" spans="1:11" ht="15.75" customHeight="1" x14ac:dyDescent="0.25">
      <c r="B37" s="21"/>
      <c r="C37" s="22"/>
    </row>
    <row r="38" spans="1:11" ht="15.75" customHeight="1" x14ac:dyDescent="0.2"/>
    <row r="39" spans="1:11" ht="15.75" customHeight="1" x14ac:dyDescent="0.2">
      <c r="A39" s="62" t="s">
        <v>13</v>
      </c>
      <c r="B39" s="51" t="s">
        <v>14</v>
      </c>
      <c r="C39" s="54" t="str">
        <f>B5</f>
        <v>MUÑOZ PASTENE LEANDRO JAVIER</v>
      </c>
      <c r="D39" s="55"/>
      <c r="E39" s="55"/>
      <c r="F39" s="55"/>
      <c r="G39" s="55"/>
      <c r="H39" s="55"/>
      <c r="I39" s="55"/>
      <c r="J39" s="55"/>
      <c r="K39" s="56"/>
    </row>
    <row r="40" spans="1:11" ht="15.75" customHeight="1" x14ac:dyDescent="0.2">
      <c r="A40" s="63"/>
      <c r="B40" s="52"/>
      <c r="C40" s="57"/>
      <c r="D40" s="58"/>
      <c r="E40" s="58"/>
      <c r="F40" s="58"/>
      <c r="G40" s="58"/>
      <c r="H40" s="58"/>
      <c r="I40" s="58"/>
      <c r="J40" s="58"/>
      <c r="K40" s="59"/>
    </row>
    <row r="41" spans="1:11" ht="15.75" customHeight="1" x14ac:dyDescent="0.2">
      <c r="A41" s="63"/>
      <c r="B41" s="13" t="s">
        <v>15</v>
      </c>
      <c r="C41" s="53" t="s">
        <v>4</v>
      </c>
      <c r="D41" s="60" t="s">
        <v>5</v>
      </c>
      <c r="E41" s="64"/>
      <c r="F41" s="64"/>
      <c r="G41" s="64"/>
      <c r="H41" s="64"/>
      <c r="I41" s="64"/>
      <c r="J41" s="64"/>
      <c r="K41" s="61"/>
    </row>
    <row r="42" spans="1:11" ht="15.75" customHeight="1" x14ac:dyDescent="0.2">
      <c r="A42" s="63"/>
      <c r="B42" s="14" t="s">
        <v>6</v>
      </c>
      <c r="C42" s="52"/>
      <c r="D42" s="60" t="s">
        <v>7</v>
      </c>
      <c r="E42" s="61"/>
      <c r="F42" s="60" t="s">
        <v>8</v>
      </c>
      <c r="G42" s="61"/>
      <c r="H42" s="60" t="s">
        <v>16</v>
      </c>
      <c r="I42" s="61"/>
      <c r="J42" s="60" t="s">
        <v>10</v>
      </c>
      <c r="K42" s="61"/>
    </row>
    <row r="43" spans="1:11" ht="26" customHeight="1" x14ac:dyDescent="0.2">
      <c r="A43" s="63"/>
      <c r="B43" s="33" t="str">
        <f>RUBRICA!A7</f>
        <v>3. Relaciona el Proyecto APT con sus intereses profesionales. *</v>
      </c>
      <c r="C43" s="31" t="s">
        <v>7</v>
      </c>
      <c r="D43" s="15" t="str">
        <f t="shared" ref="D43:D44" si="31">IF($C43=CL,"X","")</f>
        <v>X</v>
      </c>
      <c r="E43" s="15">
        <f>IF(D43="X",100*0.1,"")</f>
        <v>10</v>
      </c>
      <c r="F43" s="15" t="str">
        <f t="shared" ref="F43:F44" si="32">IF($C43=L,"X","")</f>
        <v/>
      </c>
      <c r="G43" s="15" t="str">
        <f>IF(F43="X",60*0.1,"")</f>
        <v/>
      </c>
      <c r="H43" s="15" t="str">
        <f t="shared" ref="H43:H44" si="33">IF($C43=ML,"X","")</f>
        <v/>
      </c>
      <c r="I43" s="15" t="str">
        <f>IF(H43="X",30*0.1,"")</f>
        <v/>
      </c>
      <c r="J43" s="15" t="str">
        <f t="shared" ref="J43:J44" si="34">IF($C43=NL,"X","")</f>
        <v/>
      </c>
      <c r="K43" s="15" t="str">
        <f t="shared" ref="K43:K44" si="35">IF($J43="X",0,"")</f>
        <v/>
      </c>
    </row>
    <row r="44" spans="1:11" ht="26" x14ac:dyDescent="0.2">
      <c r="A44" s="63"/>
      <c r="B44" s="33" t="str">
        <f>RUBRICA!A15</f>
        <v>11. Expone el tema utilizando un lenguaje técnico disciplinar al presentar la propuesta y responde evidenciando un manejo de la información. *</v>
      </c>
      <c r="C44" s="31" t="s">
        <v>7</v>
      </c>
      <c r="D44" s="15" t="str">
        <f t="shared" si="31"/>
        <v>X</v>
      </c>
      <c r="E44" s="15">
        <f>IF(D44="X",100*0.1,"")</f>
        <v>10</v>
      </c>
      <c r="F44" s="15" t="str">
        <f t="shared" si="32"/>
        <v/>
      </c>
      <c r="G44" s="15" t="str">
        <f>IF(F44="X",60*0.1,"")</f>
        <v/>
      </c>
      <c r="H44" s="15" t="str">
        <f t="shared" si="33"/>
        <v/>
      </c>
      <c r="I44" s="15" t="str">
        <f>IF(H44="X",30*0.1,"")</f>
        <v/>
      </c>
      <c r="J44" s="15" t="str">
        <f t="shared" si="34"/>
        <v/>
      </c>
      <c r="K44" s="15" t="str">
        <f t="shared" si="35"/>
        <v/>
      </c>
    </row>
    <row r="45" spans="1:11" ht="15.75" customHeight="1" x14ac:dyDescent="0.2">
      <c r="A45" s="63"/>
      <c r="B45" s="33" t="str">
        <f>RUBRICA!A17</f>
        <v>13. Colaboración y trabajo en equipo *</v>
      </c>
      <c r="C45" s="31" t="s">
        <v>7</v>
      </c>
      <c r="D45" s="15" t="str">
        <f>IF($C45=CL,"X","")</f>
        <v>X</v>
      </c>
      <c r="E45" s="15">
        <f>IF(D45="X",100*0.1,"")</f>
        <v>10</v>
      </c>
      <c r="F45" s="15" t="str">
        <f>IF($C45=L,"X","")</f>
        <v/>
      </c>
      <c r="G45" s="15" t="str">
        <f>IF(F45="X",60*0.1,"")</f>
        <v/>
      </c>
      <c r="H45" s="15" t="str">
        <f>IF($C45=ML,"X","")</f>
        <v/>
      </c>
      <c r="I45" s="15" t="str">
        <f>IF(H45="X",30*0.1,"")</f>
        <v/>
      </c>
      <c r="J45" s="15" t="str">
        <f>IF($C45=NL,"X","")</f>
        <v/>
      </c>
      <c r="K45" s="15" t="str">
        <f>IF($J45="X",0,"")</f>
        <v/>
      </c>
    </row>
    <row r="46" spans="1:11" ht="15.75" customHeight="1" x14ac:dyDescent="0.25">
      <c r="A46" s="63"/>
      <c r="B46" s="20" t="s">
        <v>17</v>
      </c>
      <c r="C46" s="17">
        <f>E46+G46+I46+K46</f>
        <v>30</v>
      </c>
      <c r="D46" s="18"/>
      <c r="E46" s="18">
        <f>SUM(E43:E45)</f>
        <v>30</v>
      </c>
      <c r="F46" s="18"/>
      <c r="G46" s="18">
        <f t="shared" ref="G46" si="36">SUM(G43:G45)</f>
        <v>0</v>
      </c>
      <c r="H46" s="18"/>
      <c r="I46" s="18">
        <f t="shared" ref="I46" si="37">SUM(I43:I45)</f>
        <v>0</v>
      </c>
      <c r="J46" s="18"/>
      <c r="K46" s="18">
        <f t="shared" ref="K46" si="38">SUM(K43:K45)</f>
        <v>0</v>
      </c>
    </row>
    <row r="47" spans="1:11" ht="15.75" customHeight="1" x14ac:dyDescent="0.25">
      <c r="A47" s="52"/>
      <c r="B47" s="16" t="s">
        <v>12</v>
      </c>
      <c r="C47" s="19">
        <f>VLOOKUP(C46,ESCALA_TRAB_EQUIP!A2:B62,2,FALSE)</f>
        <v>7</v>
      </c>
    </row>
    <row r="48" spans="1:11" ht="15.75" customHeight="1" x14ac:dyDescent="0.25">
      <c r="B48" s="21"/>
      <c r="C48" s="22"/>
    </row>
    <row r="49" spans="1:11" ht="15.75" customHeight="1" x14ac:dyDescent="0.25">
      <c r="B49" s="21"/>
      <c r="C49" s="22"/>
    </row>
    <row r="50" spans="1:11" ht="15.75" customHeight="1" x14ac:dyDescent="0.2">
      <c r="A50" s="62" t="s">
        <v>13</v>
      </c>
      <c r="B50" s="51" t="s">
        <v>14</v>
      </c>
      <c r="C50" s="54" t="str">
        <f>B6</f>
        <v>PARRAGUEZ CONTRERAS FABIAN IGNACIO</v>
      </c>
      <c r="D50" s="55"/>
      <c r="E50" s="55"/>
      <c r="F50" s="55"/>
      <c r="G50" s="55"/>
      <c r="H50" s="55"/>
      <c r="I50" s="55"/>
      <c r="J50" s="55"/>
      <c r="K50" s="56"/>
    </row>
    <row r="51" spans="1:11" ht="15.75" customHeight="1" x14ac:dyDescent="0.2">
      <c r="A51" s="63"/>
      <c r="B51" s="52"/>
      <c r="C51" s="57"/>
      <c r="D51" s="58"/>
      <c r="E51" s="58"/>
      <c r="F51" s="58"/>
      <c r="G51" s="58"/>
      <c r="H51" s="58"/>
      <c r="I51" s="58"/>
      <c r="J51" s="58"/>
      <c r="K51" s="59"/>
    </row>
    <row r="52" spans="1:11" ht="15.75" customHeight="1" x14ac:dyDescent="0.2">
      <c r="A52" s="63"/>
      <c r="B52" s="13" t="s">
        <v>15</v>
      </c>
      <c r="C52" s="53" t="s">
        <v>4</v>
      </c>
      <c r="D52" s="60" t="s">
        <v>5</v>
      </c>
      <c r="E52" s="64"/>
      <c r="F52" s="64"/>
      <c r="G52" s="64"/>
      <c r="H52" s="64"/>
      <c r="I52" s="64"/>
      <c r="J52" s="64"/>
      <c r="K52" s="61"/>
    </row>
    <row r="53" spans="1:11" ht="15.75" customHeight="1" x14ac:dyDescent="0.2">
      <c r="A53" s="63"/>
      <c r="B53" s="14" t="s">
        <v>6</v>
      </c>
      <c r="C53" s="52"/>
      <c r="D53" s="60" t="s">
        <v>7</v>
      </c>
      <c r="E53" s="61"/>
      <c r="F53" s="60" t="s">
        <v>8</v>
      </c>
      <c r="G53" s="61"/>
      <c r="H53" s="60" t="s">
        <v>16</v>
      </c>
      <c r="I53" s="61"/>
      <c r="J53" s="60" t="s">
        <v>10</v>
      </c>
      <c r="K53" s="61"/>
    </row>
    <row r="54" spans="1:11" ht="26" customHeight="1" x14ac:dyDescent="0.2">
      <c r="A54" s="63"/>
      <c r="B54" s="33" t="str">
        <f>RUBRICA!A7</f>
        <v>3. Relaciona el Proyecto APT con sus intereses profesionales. *</v>
      </c>
      <c r="C54" s="31" t="s">
        <v>7</v>
      </c>
      <c r="D54" s="15" t="str">
        <f t="shared" ref="D54:D55" si="39">IF($C54=CL,"X","")</f>
        <v>X</v>
      </c>
      <c r="E54" s="15">
        <f>IF(D54="X",100*0.1,"")</f>
        <v>10</v>
      </c>
      <c r="F54" s="15" t="str">
        <f t="shared" ref="F54:F55" si="40">IF($C54=L,"X","")</f>
        <v/>
      </c>
      <c r="G54" s="15" t="str">
        <f>IF(F54="X",60*0.1,"")</f>
        <v/>
      </c>
      <c r="H54" s="15" t="str">
        <f t="shared" ref="H54:H55" si="41">IF($C54=ML,"X","")</f>
        <v/>
      </c>
      <c r="I54" s="15" t="str">
        <f>IF(H54="X",30*0.1,"")</f>
        <v/>
      </c>
      <c r="J54" s="15" t="str">
        <f t="shared" ref="J54:J55" si="42">IF($C54=NL,"X","")</f>
        <v/>
      </c>
      <c r="K54" s="15" t="str">
        <f t="shared" ref="K54:K55" si="43">IF($J54="X",0,"")</f>
        <v/>
      </c>
    </row>
    <row r="55" spans="1:11" ht="26" x14ac:dyDescent="0.2">
      <c r="A55" s="63"/>
      <c r="B55" s="33" t="str">
        <f>RUBRICA!A15</f>
        <v>11. Expone el tema utilizando un lenguaje técnico disciplinar al presentar la propuesta y responde evidenciando un manejo de la información. *</v>
      </c>
      <c r="C55" s="31" t="s">
        <v>7</v>
      </c>
      <c r="D55" s="15" t="str">
        <f t="shared" si="39"/>
        <v>X</v>
      </c>
      <c r="E55" s="15">
        <f>IF(D55="X",100*0.1,"")</f>
        <v>10</v>
      </c>
      <c r="F55" s="15" t="str">
        <f t="shared" si="40"/>
        <v/>
      </c>
      <c r="G55" s="15" t="str">
        <f>IF(F55="X",60*0.1,"")</f>
        <v/>
      </c>
      <c r="H55" s="15" t="str">
        <f t="shared" si="41"/>
        <v/>
      </c>
      <c r="I55" s="15" t="str">
        <f>IF(H55="X",30*0.1,"")</f>
        <v/>
      </c>
      <c r="J55" s="15" t="str">
        <f t="shared" si="42"/>
        <v/>
      </c>
      <c r="K55" s="15" t="str">
        <f t="shared" si="43"/>
        <v/>
      </c>
    </row>
    <row r="56" spans="1:11" ht="15.75" customHeight="1" x14ac:dyDescent="0.2">
      <c r="A56" s="63"/>
      <c r="B56" s="33" t="str">
        <f>RUBRICA!A17</f>
        <v>13. Colaboración y trabajo en equipo *</v>
      </c>
      <c r="C56" s="31" t="s">
        <v>7</v>
      </c>
      <c r="D56" s="15" t="str">
        <f>IF($C56=CL,"X","")</f>
        <v>X</v>
      </c>
      <c r="E56" s="15">
        <f>IF(D56="X",100*0.1,"")</f>
        <v>10</v>
      </c>
      <c r="F56" s="15" t="str">
        <f>IF($C56=L,"X","")</f>
        <v/>
      </c>
      <c r="G56" s="15" t="str">
        <f>IF(F56="X",60*0.1,"")</f>
        <v/>
      </c>
      <c r="H56" s="15" t="str">
        <f>IF($C56=ML,"X","")</f>
        <v/>
      </c>
      <c r="I56" s="15" t="str">
        <f>IF(H56="X",30*0.1,"")</f>
        <v/>
      </c>
      <c r="J56" s="15" t="str">
        <f>IF($C56=NL,"X","")</f>
        <v/>
      </c>
      <c r="K56" s="15" t="str">
        <f>IF($J56="X",0,"")</f>
        <v/>
      </c>
    </row>
    <row r="57" spans="1:11" ht="15.75" customHeight="1" x14ac:dyDescent="0.25">
      <c r="A57" s="63"/>
      <c r="B57" s="20" t="s">
        <v>17</v>
      </c>
      <c r="C57" s="17">
        <f>E57+G57+I57+K57</f>
        <v>30</v>
      </c>
      <c r="D57" s="18">
        <f>COUNTIF(D55:D56,"X")</f>
        <v>2</v>
      </c>
      <c r="E57" s="18">
        <f>SUM(E54:E56)</f>
        <v>30</v>
      </c>
      <c r="F57" s="18">
        <f t="shared" ref="F57" si="44">SUM(F54:F56)</f>
        <v>0</v>
      </c>
      <c r="G57" s="18">
        <f t="shared" ref="G57" si="45">SUM(G54:G56)</f>
        <v>0</v>
      </c>
      <c r="H57" s="18">
        <f t="shared" ref="H57" si="46">SUM(H54:H56)</f>
        <v>0</v>
      </c>
      <c r="I57" s="18">
        <f t="shared" ref="I57" si="47">SUM(I54:I56)</f>
        <v>0</v>
      </c>
      <c r="J57" s="18">
        <f t="shared" ref="J57" si="48">SUM(J54:J56)</f>
        <v>0</v>
      </c>
      <c r="K57" s="18">
        <f t="shared" ref="K57" si="49">SUM(K54:K56)</f>
        <v>0</v>
      </c>
    </row>
    <row r="58" spans="1:11" ht="15.75" customHeight="1" x14ac:dyDescent="0.25">
      <c r="A58" s="52"/>
      <c r="B58" s="16" t="s">
        <v>12</v>
      </c>
      <c r="C58" s="19">
        <f>VLOOKUP(C57,ESCALA_TRAB_EQUIP!A2:B62,2,FALSE)</f>
        <v>7</v>
      </c>
    </row>
    <row r="59" spans="1:11" ht="15.75" customHeight="1" x14ac:dyDescent="0.25">
      <c r="B59" s="21"/>
      <c r="C59" s="22"/>
    </row>
    <row r="60" spans="1:11" ht="15.75" customHeight="1" x14ac:dyDescent="0.2"/>
    <row r="61" spans="1:11" ht="15.75" customHeight="1" x14ac:dyDescent="0.2"/>
    <row r="62" spans="1:11" ht="15.75" customHeight="1" x14ac:dyDescent="0.2"/>
    <row r="63" spans="1:11" ht="15.75" customHeight="1" x14ac:dyDescent="0.2"/>
    <row r="64" spans="1:11"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sheetData>
  <mergeCells count="35">
    <mergeCell ref="B39:B40"/>
    <mergeCell ref="C39:K40"/>
    <mergeCell ref="C41:C42"/>
    <mergeCell ref="D41:K41"/>
    <mergeCell ref="D42:E42"/>
    <mergeCell ref="F42:G42"/>
    <mergeCell ref="H42:I42"/>
    <mergeCell ref="J42:K42"/>
    <mergeCell ref="A39:A47"/>
    <mergeCell ref="A27:A35"/>
    <mergeCell ref="E2:E3"/>
    <mergeCell ref="C11:C12"/>
    <mergeCell ref="D12:E12"/>
    <mergeCell ref="D11:K11"/>
    <mergeCell ref="F12:G12"/>
    <mergeCell ref="H12:I12"/>
    <mergeCell ref="J12:K12"/>
    <mergeCell ref="A11:A24"/>
    <mergeCell ref="B27:B28"/>
    <mergeCell ref="C27:K28"/>
    <mergeCell ref="C29:C30"/>
    <mergeCell ref="D29:K29"/>
    <mergeCell ref="D30:E30"/>
    <mergeCell ref="F30:G30"/>
    <mergeCell ref="H30:I30"/>
    <mergeCell ref="J30:K30"/>
    <mergeCell ref="D52:K52"/>
    <mergeCell ref="D53:E53"/>
    <mergeCell ref="F53:G53"/>
    <mergeCell ref="H53:I53"/>
    <mergeCell ref="B50:B51"/>
    <mergeCell ref="C52:C53"/>
    <mergeCell ref="C50:K51"/>
    <mergeCell ref="J53:K53"/>
    <mergeCell ref="A50:A58"/>
  </mergeCells>
  <conditionalFormatting sqref="C4:E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6"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C31:C33 C54:C56 C43:C45 C13:C22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7BBF0-2056-4C6C-A496-F3E7DD799403}">
  <dimension ref="A1:F18"/>
  <sheetViews>
    <sheetView zoomScale="80" zoomScaleNormal="80" workbookViewId="0">
      <selection activeCell="F19" sqref="F19"/>
    </sheetView>
  </sheetViews>
  <sheetFormatPr baseColWidth="10" defaultColWidth="11.5" defaultRowHeight="15" x14ac:dyDescent="0.2"/>
  <cols>
    <col min="1" max="1" width="39.5" customWidth="1"/>
    <col min="2" max="2" width="40.33203125" customWidth="1"/>
    <col min="3" max="3" width="31.6640625" customWidth="1"/>
    <col min="4" max="4" width="38.6640625" customWidth="1"/>
    <col min="5" max="5" width="38.5" customWidth="1"/>
  </cols>
  <sheetData>
    <row r="1" spans="1:6" ht="16" thickBot="1" x14ac:dyDescent="0.25"/>
    <row r="2" spans="1:6" ht="16" thickBot="1" x14ac:dyDescent="0.25">
      <c r="A2" s="71" t="s">
        <v>18</v>
      </c>
      <c r="B2" s="74" t="s">
        <v>19</v>
      </c>
      <c r="C2" s="75"/>
      <c r="D2" s="75"/>
      <c r="E2" s="76"/>
      <c r="F2" s="71" t="s">
        <v>20</v>
      </c>
    </row>
    <row r="3" spans="1:6" ht="16" x14ac:dyDescent="0.2">
      <c r="A3" s="72"/>
      <c r="B3" s="77" t="s">
        <v>21</v>
      </c>
      <c r="C3" s="77" t="s">
        <v>22</v>
      </c>
      <c r="D3" s="24" t="s">
        <v>23</v>
      </c>
      <c r="E3" s="26" t="s">
        <v>10</v>
      </c>
      <c r="F3" s="72"/>
    </row>
    <row r="4" spans="1:6" ht="57.5" customHeight="1" thickBot="1" x14ac:dyDescent="0.25">
      <c r="A4" s="73"/>
      <c r="B4" s="78"/>
      <c r="C4" s="78"/>
      <c r="D4" s="25">
        <v>-0.3</v>
      </c>
      <c r="E4" s="25">
        <v>0</v>
      </c>
      <c r="F4" s="73"/>
    </row>
    <row r="5" spans="1:6" ht="76" thickBot="1" x14ac:dyDescent="0.25">
      <c r="A5" s="36" t="s">
        <v>24</v>
      </c>
      <c r="B5" s="37" t="s">
        <v>25</v>
      </c>
      <c r="C5" s="37" t="s">
        <v>26</v>
      </c>
      <c r="D5" s="37" t="s">
        <v>27</v>
      </c>
      <c r="E5" s="37" t="s">
        <v>28</v>
      </c>
      <c r="F5" s="27">
        <v>10</v>
      </c>
    </row>
    <row r="6" spans="1:6" ht="76" thickBot="1" x14ac:dyDescent="0.25">
      <c r="A6" s="43" t="s">
        <v>29</v>
      </c>
      <c r="B6" s="43" t="s">
        <v>30</v>
      </c>
      <c r="C6" s="43" t="s">
        <v>31</v>
      </c>
      <c r="D6" s="43" t="s">
        <v>32</v>
      </c>
      <c r="E6" s="44" t="s">
        <v>33</v>
      </c>
      <c r="F6" s="29">
        <v>5</v>
      </c>
    </row>
    <row r="7" spans="1:6" ht="95" customHeight="1" thickBot="1" x14ac:dyDescent="0.25">
      <c r="A7" s="40" t="s">
        <v>34</v>
      </c>
      <c r="B7" s="40" t="s">
        <v>35</v>
      </c>
      <c r="C7" s="40" t="s">
        <v>36</v>
      </c>
      <c r="D7" s="40" t="s">
        <v>37</v>
      </c>
      <c r="E7" s="40" t="s">
        <v>38</v>
      </c>
      <c r="F7" s="30">
        <v>10</v>
      </c>
    </row>
    <row r="8" spans="1:6" ht="75" x14ac:dyDescent="0.2">
      <c r="A8" s="40" t="s">
        <v>39</v>
      </c>
      <c r="B8" s="40" t="s">
        <v>40</v>
      </c>
      <c r="C8" s="40" t="s">
        <v>41</v>
      </c>
      <c r="D8" s="40" t="s">
        <v>42</v>
      </c>
      <c r="E8" s="40" t="s">
        <v>43</v>
      </c>
      <c r="F8" s="30">
        <v>5</v>
      </c>
    </row>
    <row r="9" spans="1:6" ht="65.5" customHeight="1" thickBot="1" x14ac:dyDescent="0.25">
      <c r="A9" s="36" t="s">
        <v>44</v>
      </c>
      <c r="B9" s="37" t="s">
        <v>45</v>
      </c>
      <c r="C9" s="37" t="s">
        <v>46</v>
      </c>
      <c r="D9" s="37" t="s">
        <v>47</v>
      </c>
      <c r="E9" s="37" t="s">
        <v>48</v>
      </c>
      <c r="F9" s="27">
        <v>5</v>
      </c>
    </row>
    <row r="10" spans="1:6" ht="61" thickBot="1" x14ac:dyDescent="0.25">
      <c r="A10" s="36" t="s">
        <v>49</v>
      </c>
      <c r="B10" s="37" t="s">
        <v>50</v>
      </c>
      <c r="C10" s="37" t="s">
        <v>51</v>
      </c>
      <c r="D10" s="37" t="s">
        <v>52</v>
      </c>
      <c r="E10" s="37" t="s">
        <v>53</v>
      </c>
      <c r="F10" s="27">
        <v>10</v>
      </c>
    </row>
    <row r="11" spans="1:6" ht="75" x14ac:dyDescent="0.2">
      <c r="A11" s="43" t="s">
        <v>54</v>
      </c>
      <c r="B11" s="43" t="s">
        <v>55</v>
      </c>
      <c r="C11" s="43" t="s">
        <v>56</v>
      </c>
      <c r="D11" s="43" t="s">
        <v>57</v>
      </c>
      <c r="E11" s="43" t="s">
        <v>58</v>
      </c>
      <c r="F11" s="29">
        <v>10</v>
      </c>
    </row>
    <row r="12" spans="1:6" ht="45" x14ac:dyDescent="0.2">
      <c r="A12" s="45" t="s">
        <v>59</v>
      </c>
      <c r="B12" s="44" t="s">
        <v>60</v>
      </c>
      <c r="C12" s="44" t="s">
        <v>61</v>
      </c>
      <c r="D12" s="44" t="s">
        <v>62</v>
      </c>
      <c r="E12" s="44" t="s">
        <v>63</v>
      </c>
      <c r="F12" s="38">
        <v>5</v>
      </c>
    </row>
    <row r="13" spans="1:6" ht="94.25" customHeight="1" x14ac:dyDescent="0.2">
      <c r="A13" s="40" t="s">
        <v>64</v>
      </c>
      <c r="B13" s="40" t="s">
        <v>65</v>
      </c>
      <c r="C13" s="40" t="s">
        <v>66</v>
      </c>
      <c r="D13" s="40" t="s">
        <v>67</v>
      </c>
      <c r="E13" s="40" t="s">
        <v>68</v>
      </c>
      <c r="F13" s="39">
        <v>5</v>
      </c>
    </row>
    <row r="14" spans="1:6" ht="60" x14ac:dyDescent="0.2">
      <c r="A14" s="40" t="s">
        <v>69</v>
      </c>
      <c r="B14" s="40" t="s">
        <v>70</v>
      </c>
      <c r="C14" s="40" t="s">
        <v>71</v>
      </c>
      <c r="D14" s="40" t="s">
        <v>72</v>
      </c>
      <c r="E14" s="40" t="s">
        <v>73</v>
      </c>
      <c r="F14" s="39">
        <v>5</v>
      </c>
    </row>
    <row r="15" spans="1:6" ht="61" thickBot="1" x14ac:dyDescent="0.25">
      <c r="A15" s="36" t="s">
        <v>74</v>
      </c>
      <c r="B15" s="37" t="s">
        <v>75</v>
      </c>
      <c r="C15" s="37" t="s">
        <v>76</v>
      </c>
      <c r="D15" s="37" t="s">
        <v>77</v>
      </c>
      <c r="E15" s="37" t="s">
        <v>78</v>
      </c>
      <c r="F15" s="27">
        <v>10</v>
      </c>
    </row>
    <row r="16" spans="1:6" ht="76" thickBot="1" x14ac:dyDescent="0.25">
      <c r="A16" s="36" t="s">
        <v>79</v>
      </c>
      <c r="B16" s="37" t="s">
        <v>80</v>
      </c>
      <c r="C16" s="37" t="s">
        <v>81</v>
      </c>
      <c r="D16" s="37" t="s">
        <v>82</v>
      </c>
      <c r="E16" s="37" t="s">
        <v>83</v>
      </c>
      <c r="F16" s="27">
        <v>10</v>
      </c>
    </row>
    <row r="17" spans="1:6" ht="91" thickBot="1" x14ac:dyDescent="0.25">
      <c r="A17" s="36" t="s">
        <v>84</v>
      </c>
      <c r="B17" s="37" t="s">
        <v>85</v>
      </c>
      <c r="C17" s="37" t="s">
        <v>86</v>
      </c>
      <c r="D17" s="37" t="s">
        <v>87</v>
      </c>
      <c r="E17" s="37" t="s">
        <v>88</v>
      </c>
      <c r="F17" s="27">
        <v>10</v>
      </c>
    </row>
    <row r="18" spans="1:6" ht="16" thickBot="1" x14ac:dyDescent="0.25">
      <c r="A18" s="68" t="s">
        <v>89</v>
      </c>
      <c r="B18" s="69"/>
      <c r="C18" s="69"/>
      <c r="D18" s="69"/>
      <c r="E18" s="70"/>
      <c r="F18" s="28">
        <v>1</v>
      </c>
    </row>
  </sheetData>
  <mergeCells count="6">
    <mergeCell ref="A18:E18"/>
    <mergeCell ref="A2:A4"/>
    <mergeCell ref="B2:E2"/>
    <mergeCell ref="F2:F4"/>
    <mergeCell ref="B3:B4"/>
    <mergeCell ref="C3:C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89" zoomScale="80" zoomScaleNormal="80" workbookViewId="0">
      <selection activeCell="D89" sqref="D1:D1048576"/>
    </sheetView>
  </sheetViews>
  <sheetFormatPr baseColWidth="10" defaultColWidth="14.5" defaultRowHeight="15" customHeight="1" x14ac:dyDescent="0.2"/>
  <cols>
    <col min="1" max="21" width="10.6640625" customWidth="1"/>
  </cols>
  <sheetData>
    <row r="1" spans="1:2" x14ac:dyDescent="0.2">
      <c r="A1" t="s">
        <v>11</v>
      </c>
      <c r="B1" t="s">
        <v>12</v>
      </c>
    </row>
    <row r="2" spans="1:2" x14ac:dyDescent="0.2">
      <c r="A2">
        <v>0</v>
      </c>
      <c r="B2" s="42">
        <v>1</v>
      </c>
    </row>
    <row r="3" spans="1:2" x14ac:dyDescent="0.2">
      <c r="A3">
        <v>0.5</v>
      </c>
      <c r="B3" s="42">
        <v>1</v>
      </c>
    </row>
    <row r="4" spans="1:2" x14ac:dyDescent="0.2">
      <c r="A4">
        <v>1</v>
      </c>
      <c r="B4" s="42">
        <v>1.1000000000000001</v>
      </c>
    </row>
    <row r="5" spans="1:2" x14ac:dyDescent="0.2">
      <c r="A5">
        <v>1.5</v>
      </c>
      <c r="B5" s="42">
        <v>1.1000000000000001</v>
      </c>
    </row>
    <row r="6" spans="1:2" x14ac:dyDescent="0.2">
      <c r="A6">
        <v>2</v>
      </c>
      <c r="B6" s="42">
        <v>1.1000000000000001</v>
      </c>
    </row>
    <row r="7" spans="1:2" x14ac:dyDescent="0.2">
      <c r="A7">
        <v>2.5</v>
      </c>
      <c r="B7" s="42">
        <v>1.2</v>
      </c>
    </row>
    <row r="8" spans="1:2" x14ac:dyDescent="0.2">
      <c r="A8">
        <v>3</v>
      </c>
      <c r="B8" s="42">
        <v>1.2</v>
      </c>
    </row>
    <row r="9" spans="1:2" x14ac:dyDescent="0.2">
      <c r="A9">
        <v>3.5</v>
      </c>
      <c r="B9" s="42">
        <v>1.3</v>
      </c>
    </row>
    <row r="10" spans="1:2" x14ac:dyDescent="0.2">
      <c r="A10">
        <v>4</v>
      </c>
      <c r="B10" s="42">
        <v>1.3</v>
      </c>
    </row>
    <row r="11" spans="1:2" x14ac:dyDescent="0.2">
      <c r="A11">
        <v>4.5</v>
      </c>
      <c r="B11" s="42">
        <v>1.3</v>
      </c>
    </row>
    <row r="12" spans="1:2" x14ac:dyDescent="0.2">
      <c r="A12">
        <v>5</v>
      </c>
      <c r="B12" s="42">
        <v>1.4</v>
      </c>
    </row>
    <row r="13" spans="1:2" x14ac:dyDescent="0.2">
      <c r="A13">
        <v>5.5</v>
      </c>
      <c r="B13" s="42">
        <v>1.4</v>
      </c>
    </row>
    <row r="14" spans="1:2" x14ac:dyDescent="0.2">
      <c r="A14">
        <v>6</v>
      </c>
      <c r="B14" s="42">
        <v>1.4</v>
      </c>
    </row>
    <row r="15" spans="1:2" x14ac:dyDescent="0.2">
      <c r="A15">
        <v>6.5</v>
      </c>
      <c r="B15" s="42">
        <v>1.5</v>
      </c>
    </row>
    <row r="16" spans="1:2" x14ac:dyDescent="0.2">
      <c r="A16">
        <v>7</v>
      </c>
      <c r="B16" s="42">
        <v>1.5</v>
      </c>
    </row>
    <row r="17" spans="1:2" x14ac:dyDescent="0.2">
      <c r="A17">
        <v>7.5</v>
      </c>
      <c r="B17" s="42">
        <v>1.5</v>
      </c>
    </row>
    <row r="18" spans="1:2" x14ac:dyDescent="0.2">
      <c r="A18">
        <v>8</v>
      </c>
      <c r="B18" s="42">
        <v>1.6</v>
      </c>
    </row>
    <row r="19" spans="1:2" x14ac:dyDescent="0.2">
      <c r="A19">
        <v>8.5</v>
      </c>
      <c r="B19" s="42">
        <v>1.6</v>
      </c>
    </row>
    <row r="20" spans="1:2" x14ac:dyDescent="0.2">
      <c r="A20">
        <v>9</v>
      </c>
      <c r="B20" s="42">
        <v>1.6</v>
      </c>
    </row>
    <row r="21" spans="1:2" ht="15.75" customHeight="1" x14ac:dyDescent="0.2">
      <c r="A21">
        <v>9.5</v>
      </c>
      <c r="B21" s="42">
        <v>1.7</v>
      </c>
    </row>
    <row r="22" spans="1:2" ht="15.75" customHeight="1" x14ac:dyDescent="0.2">
      <c r="A22">
        <v>10</v>
      </c>
      <c r="B22" s="42">
        <v>1.7</v>
      </c>
    </row>
    <row r="23" spans="1:2" ht="15.75" customHeight="1" x14ac:dyDescent="0.2">
      <c r="A23">
        <v>10.5</v>
      </c>
      <c r="B23" s="42">
        <v>1.8</v>
      </c>
    </row>
    <row r="24" spans="1:2" ht="15.75" customHeight="1" x14ac:dyDescent="0.2">
      <c r="A24">
        <v>11</v>
      </c>
      <c r="B24" s="42">
        <v>1.8</v>
      </c>
    </row>
    <row r="25" spans="1:2" ht="15.75" customHeight="1" x14ac:dyDescent="0.2">
      <c r="A25">
        <v>11.5</v>
      </c>
      <c r="B25" s="42">
        <v>1.8</v>
      </c>
    </row>
    <row r="26" spans="1:2" ht="15.75" customHeight="1" x14ac:dyDescent="0.2">
      <c r="A26">
        <v>12</v>
      </c>
      <c r="B26" s="42">
        <v>1.9</v>
      </c>
    </row>
    <row r="27" spans="1:2" ht="15.75" customHeight="1" x14ac:dyDescent="0.2">
      <c r="A27">
        <v>12.5</v>
      </c>
      <c r="B27" s="42">
        <v>1.9</v>
      </c>
    </row>
    <row r="28" spans="1:2" ht="15.75" customHeight="1" x14ac:dyDescent="0.2">
      <c r="A28">
        <v>13</v>
      </c>
      <c r="B28" s="42">
        <v>1.9</v>
      </c>
    </row>
    <row r="29" spans="1:2" ht="15.75" customHeight="1" x14ac:dyDescent="0.2">
      <c r="A29">
        <v>13.5</v>
      </c>
      <c r="B29" s="42">
        <v>2</v>
      </c>
    </row>
    <row r="30" spans="1:2" ht="15.75" customHeight="1" x14ac:dyDescent="0.2">
      <c r="A30">
        <v>14</v>
      </c>
      <c r="B30" s="42">
        <v>2</v>
      </c>
    </row>
    <row r="31" spans="1:2" ht="15.75" customHeight="1" x14ac:dyDescent="0.2">
      <c r="A31">
        <v>14.5</v>
      </c>
      <c r="B31" s="42">
        <v>2</v>
      </c>
    </row>
    <row r="32" spans="1:2" ht="15.75" customHeight="1" x14ac:dyDescent="0.2">
      <c r="A32">
        <v>15</v>
      </c>
      <c r="B32" s="42">
        <v>2.1</v>
      </c>
    </row>
    <row r="33" spans="1:2" ht="15.75" customHeight="1" x14ac:dyDescent="0.2">
      <c r="A33">
        <v>15.5</v>
      </c>
      <c r="B33" s="42">
        <v>2.1</v>
      </c>
    </row>
    <row r="34" spans="1:2" ht="15.75" customHeight="1" x14ac:dyDescent="0.2">
      <c r="A34">
        <v>16</v>
      </c>
      <c r="B34" s="42">
        <v>2.1</v>
      </c>
    </row>
    <row r="35" spans="1:2" ht="15.75" customHeight="1" x14ac:dyDescent="0.2">
      <c r="A35">
        <v>16.5</v>
      </c>
      <c r="B35" s="42">
        <v>2.2000000000000002</v>
      </c>
    </row>
    <row r="36" spans="1:2" ht="15.75" customHeight="1" x14ac:dyDescent="0.2">
      <c r="A36">
        <v>17</v>
      </c>
      <c r="B36" s="42">
        <v>2.2000000000000002</v>
      </c>
    </row>
    <row r="37" spans="1:2" ht="15.75" customHeight="1" x14ac:dyDescent="0.2">
      <c r="A37">
        <v>17.5</v>
      </c>
      <c r="B37" s="42">
        <v>2.2999999999999998</v>
      </c>
    </row>
    <row r="38" spans="1:2" ht="15.75" customHeight="1" x14ac:dyDescent="0.2">
      <c r="A38">
        <v>18</v>
      </c>
      <c r="B38" s="42">
        <v>2.2999999999999998</v>
      </c>
    </row>
    <row r="39" spans="1:2" ht="15.75" customHeight="1" x14ac:dyDescent="0.2">
      <c r="A39">
        <v>18.5</v>
      </c>
      <c r="B39" s="42">
        <v>2.2999999999999998</v>
      </c>
    </row>
    <row r="40" spans="1:2" ht="15.75" customHeight="1" x14ac:dyDescent="0.2">
      <c r="A40">
        <v>19</v>
      </c>
      <c r="B40" s="42">
        <v>2.4</v>
      </c>
    </row>
    <row r="41" spans="1:2" ht="15.75" customHeight="1" x14ac:dyDescent="0.2">
      <c r="A41">
        <v>19.5</v>
      </c>
      <c r="B41" s="42">
        <v>2.4</v>
      </c>
    </row>
    <row r="42" spans="1:2" ht="15.75" customHeight="1" x14ac:dyDescent="0.2">
      <c r="A42">
        <v>20</v>
      </c>
      <c r="B42" s="42">
        <v>2.4</v>
      </c>
    </row>
    <row r="43" spans="1:2" ht="15.75" customHeight="1" x14ac:dyDescent="0.2">
      <c r="A43">
        <v>20.5</v>
      </c>
      <c r="B43" s="42">
        <v>2.5</v>
      </c>
    </row>
    <row r="44" spans="1:2" ht="15.75" customHeight="1" x14ac:dyDescent="0.2">
      <c r="A44">
        <v>21</v>
      </c>
      <c r="B44" s="42">
        <v>2.5</v>
      </c>
    </row>
    <row r="45" spans="1:2" ht="15.75" customHeight="1" x14ac:dyDescent="0.2">
      <c r="A45">
        <v>21.5</v>
      </c>
      <c r="B45" s="42">
        <v>2.5</v>
      </c>
    </row>
    <row r="46" spans="1:2" ht="15.75" customHeight="1" x14ac:dyDescent="0.2">
      <c r="A46">
        <v>22</v>
      </c>
      <c r="B46" s="42">
        <v>2.6</v>
      </c>
    </row>
    <row r="47" spans="1:2" ht="15.75" customHeight="1" x14ac:dyDescent="0.2">
      <c r="A47">
        <v>22.5</v>
      </c>
      <c r="B47" s="42">
        <v>2.6</v>
      </c>
    </row>
    <row r="48" spans="1:2" ht="15.75" customHeight="1" x14ac:dyDescent="0.2">
      <c r="A48">
        <v>23</v>
      </c>
      <c r="B48" s="42">
        <v>2.6</v>
      </c>
    </row>
    <row r="49" spans="1:2" ht="15.75" customHeight="1" x14ac:dyDescent="0.2">
      <c r="A49">
        <v>23.5</v>
      </c>
      <c r="B49" s="42">
        <v>2.7</v>
      </c>
    </row>
    <row r="50" spans="1:2" ht="15.75" customHeight="1" x14ac:dyDescent="0.2">
      <c r="A50">
        <v>24</v>
      </c>
      <c r="B50" s="42">
        <v>2.7</v>
      </c>
    </row>
    <row r="51" spans="1:2" ht="15.75" customHeight="1" x14ac:dyDescent="0.2">
      <c r="A51">
        <v>24.5</v>
      </c>
      <c r="B51" s="42">
        <v>2.8</v>
      </c>
    </row>
    <row r="52" spans="1:2" ht="15.75" customHeight="1" x14ac:dyDescent="0.2">
      <c r="A52">
        <v>25</v>
      </c>
      <c r="B52" s="42">
        <v>2.8</v>
      </c>
    </row>
    <row r="53" spans="1:2" ht="15.75" customHeight="1" x14ac:dyDescent="0.2">
      <c r="A53">
        <v>25.5</v>
      </c>
      <c r="B53" s="42">
        <v>2.8</v>
      </c>
    </row>
    <row r="54" spans="1:2" ht="15.75" customHeight="1" x14ac:dyDescent="0.2">
      <c r="A54">
        <v>26</v>
      </c>
      <c r="B54" s="42">
        <v>2.9</v>
      </c>
    </row>
    <row r="55" spans="1:2" ht="15.75" customHeight="1" x14ac:dyDescent="0.2">
      <c r="A55">
        <v>26.5</v>
      </c>
      <c r="B55" s="42">
        <v>2.9</v>
      </c>
    </row>
    <row r="56" spans="1:2" ht="15.75" customHeight="1" x14ac:dyDescent="0.2">
      <c r="A56">
        <v>27</v>
      </c>
      <c r="B56" s="42">
        <v>2.9</v>
      </c>
    </row>
    <row r="57" spans="1:2" ht="15.75" customHeight="1" x14ac:dyDescent="0.2">
      <c r="A57">
        <v>27.5</v>
      </c>
      <c r="B57" s="42">
        <v>3</v>
      </c>
    </row>
    <row r="58" spans="1:2" ht="15.75" customHeight="1" x14ac:dyDescent="0.2">
      <c r="A58">
        <v>28</v>
      </c>
      <c r="B58" s="42">
        <v>3</v>
      </c>
    </row>
    <row r="59" spans="1:2" ht="15.75" customHeight="1" x14ac:dyDescent="0.2">
      <c r="A59">
        <v>28.5</v>
      </c>
      <c r="B59" s="42">
        <v>3</v>
      </c>
    </row>
    <row r="60" spans="1:2" ht="15.75" customHeight="1" x14ac:dyDescent="0.2">
      <c r="A60">
        <v>29</v>
      </c>
      <c r="B60" s="42">
        <v>3.1</v>
      </c>
    </row>
    <row r="61" spans="1:2" ht="15.75" customHeight="1" x14ac:dyDescent="0.2">
      <c r="A61">
        <v>29.5</v>
      </c>
      <c r="B61" s="42">
        <v>3.1</v>
      </c>
    </row>
    <row r="62" spans="1:2" ht="15.75" customHeight="1" x14ac:dyDescent="0.2">
      <c r="A62">
        <v>30</v>
      </c>
      <c r="B62" s="42">
        <v>3.1</v>
      </c>
    </row>
    <row r="63" spans="1:2" ht="15.75" customHeight="1" x14ac:dyDescent="0.2">
      <c r="A63">
        <v>30.5</v>
      </c>
      <c r="B63" s="42">
        <v>3.2</v>
      </c>
    </row>
    <row r="64" spans="1:2" ht="15.75" customHeight="1" x14ac:dyDescent="0.2">
      <c r="A64">
        <v>31</v>
      </c>
      <c r="B64" s="42">
        <v>3.2</v>
      </c>
    </row>
    <row r="65" spans="1:2" ht="15.75" customHeight="1" x14ac:dyDescent="0.2">
      <c r="A65">
        <v>31.5</v>
      </c>
      <c r="B65" s="42">
        <v>3.3</v>
      </c>
    </row>
    <row r="66" spans="1:2" ht="15.75" customHeight="1" x14ac:dyDescent="0.2">
      <c r="A66">
        <v>32</v>
      </c>
      <c r="B66" s="42">
        <v>3.3</v>
      </c>
    </row>
    <row r="67" spans="1:2" ht="15.75" customHeight="1" x14ac:dyDescent="0.2">
      <c r="A67">
        <v>32.5</v>
      </c>
      <c r="B67" s="42">
        <v>3.3</v>
      </c>
    </row>
    <row r="68" spans="1:2" ht="15.75" customHeight="1" x14ac:dyDescent="0.2">
      <c r="A68">
        <v>33</v>
      </c>
      <c r="B68" s="42">
        <v>3.4</v>
      </c>
    </row>
    <row r="69" spans="1:2" ht="15.75" customHeight="1" x14ac:dyDescent="0.2">
      <c r="A69">
        <v>33.5</v>
      </c>
      <c r="B69" s="42">
        <v>3.4</v>
      </c>
    </row>
    <row r="70" spans="1:2" ht="15.75" customHeight="1" x14ac:dyDescent="0.2">
      <c r="A70">
        <v>34</v>
      </c>
      <c r="B70" s="42">
        <v>3.4</v>
      </c>
    </row>
    <row r="71" spans="1:2" ht="15.75" customHeight="1" x14ac:dyDescent="0.2">
      <c r="A71">
        <v>34.5</v>
      </c>
      <c r="B71" s="42">
        <v>3.5</v>
      </c>
    </row>
    <row r="72" spans="1:2" ht="15.75" customHeight="1" x14ac:dyDescent="0.2">
      <c r="A72">
        <v>35</v>
      </c>
      <c r="B72" s="42">
        <v>3.5</v>
      </c>
    </row>
    <row r="73" spans="1:2" ht="15.75" customHeight="1" x14ac:dyDescent="0.2">
      <c r="A73">
        <v>35.5</v>
      </c>
      <c r="B73" s="42">
        <v>3.5</v>
      </c>
    </row>
    <row r="74" spans="1:2" ht="15.75" customHeight="1" x14ac:dyDescent="0.2">
      <c r="A74">
        <v>36</v>
      </c>
      <c r="B74" s="42">
        <v>3.6</v>
      </c>
    </row>
    <row r="75" spans="1:2" ht="15.75" customHeight="1" x14ac:dyDescent="0.2">
      <c r="A75">
        <v>36.5</v>
      </c>
      <c r="B75" s="42">
        <v>3.6</v>
      </c>
    </row>
    <row r="76" spans="1:2" ht="15.75" customHeight="1" x14ac:dyDescent="0.2">
      <c r="A76">
        <v>37</v>
      </c>
      <c r="B76" s="42">
        <v>3.6</v>
      </c>
    </row>
    <row r="77" spans="1:2" ht="15.75" customHeight="1" x14ac:dyDescent="0.2">
      <c r="A77">
        <v>37.5</v>
      </c>
      <c r="B77" s="42">
        <v>3.7</v>
      </c>
    </row>
    <row r="78" spans="1:2" ht="15.75" customHeight="1" x14ac:dyDescent="0.2">
      <c r="A78">
        <v>38</v>
      </c>
      <c r="B78" s="42">
        <v>3.7</v>
      </c>
    </row>
    <row r="79" spans="1:2" ht="15.75" customHeight="1" x14ac:dyDescent="0.2">
      <c r="A79">
        <v>38.5</v>
      </c>
      <c r="B79" s="42">
        <v>3.8</v>
      </c>
    </row>
    <row r="80" spans="1:2" ht="15.75" customHeight="1" x14ac:dyDescent="0.2">
      <c r="A80">
        <v>39</v>
      </c>
      <c r="B80" s="42">
        <v>3.8</v>
      </c>
    </row>
    <row r="81" spans="1:2" ht="15.75" customHeight="1" x14ac:dyDescent="0.2">
      <c r="A81">
        <v>39.5</v>
      </c>
      <c r="B81" s="42">
        <v>3.8</v>
      </c>
    </row>
    <row r="82" spans="1:2" ht="15.75" customHeight="1" x14ac:dyDescent="0.2">
      <c r="A82">
        <v>40</v>
      </c>
      <c r="B82" s="42">
        <v>3.9</v>
      </c>
    </row>
    <row r="83" spans="1:2" ht="15.75" customHeight="1" x14ac:dyDescent="0.2">
      <c r="A83">
        <v>40.5</v>
      </c>
      <c r="B83" s="42">
        <v>3.9</v>
      </c>
    </row>
    <row r="84" spans="1:2" ht="15.75" customHeight="1" x14ac:dyDescent="0.2">
      <c r="A84">
        <v>41</v>
      </c>
      <c r="B84" s="42">
        <v>3.9</v>
      </c>
    </row>
    <row r="85" spans="1:2" ht="15.75" customHeight="1" x14ac:dyDescent="0.2">
      <c r="A85">
        <v>41.5</v>
      </c>
      <c r="B85" s="42">
        <v>4</v>
      </c>
    </row>
    <row r="86" spans="1:2" ht="15.75" customHeight="1" x14ac:dyDescent="0.2">
      <c r="A86">
        <v>42</v>
      </c>
      <c r="B86" s="42">
        <v>4</v>
      </c>
    </row>
    <row r="87" spans="1:2" ht="15.75" customHeight="1" x14ac:dyDescent="0.2">
      <c r="A87">
        <v>42.5</v>
      </c>
      <c r="B87" s="42">
        <v>4.0999999999999996</v>
      </c>
    </row>
    <row r="88" spans="1:2" ht="15.75" customHeight="1" x14ac:dyDescent="0.2">
      <c r="A88">
        <v>43</v>
      </c>
      <c r="B88" s="42">
        <v>4.0999999999999996</v>
      </c>
    </row>
    <row r="89" spans="1:2" ht="15.75" customHeight="1" x14ac:dyDescent="0.2">
      <c r="A89">
        <v>43.5</v>
      </c>
      <c r="B89" s="42">
        <v>4.2</v>
      </c>
    </row>
    <row r="90" spans="1:2" ht="15.75" customHeight="1" x14ac:dyDescent="0.2">
      <c r="A90">
        <v>44</v>
      </c>
      <c r="B90" s="42">
        <v>4.2</v>
      </c>
    </row>
    <row r="91" spans="1:2" ht="15.75" customHeight="1" x14ac:dyDescent="0.2">
      <c r="A91">
        <v>44.5</v>
      </c>
      <c r="B91" s="42">
        <v>4.3</v>
      </c>
    </row>
    <row r="92" spans="1:2" ht="15.75" customHeight="1" x14ac:dyDescent="0.2">
      <c r="A92">
        <v>45</v>
      </c>
      <c r="B92" s="42">
        <v>4.3</v>
      </c>
    </row>
    <row r="93" spans="1:2" ht="15.75" customHeight="1" x14ac:dyDescent="0.2">
      <c r="A93">
        <v>45.5</v>
      </c>
      <c r="B93" s="42">
        <v>4.4000000000000004</v>
      </c>
    </row>
    <row r="94" spans="1:2" ht="15.75" customHeight="1" x14ac:dyDescent="0.2">
      <c r="A94">
        <v>46</v>
      </c>
      <c r="B94" s="42">
        <v>4.4000000000000004</v>
      </c>
    </row>
    <row r="95" spans="1:2" ht="15.75" customHeight="1" x14ac:dyDescent="0.2">
      <c r="A95">
        <v>46.5</v>
      </c>
      <c r="B95" s="42">
        <v>4.5</v>
      </c>
    </row>
    <row r="96" spans="1:2" ht="15.75" customHeight="1" x14ac:dyDescent="0.2">
      <c r="A96">
        <v>47</v>
      </c>
      <c r="B96" s="42">
        <v>4.5</v>
      </c>
    </row>
    <row r="97" spans="1:2" ht="15.75" customHeight="1" x14ac:dyDescent="0.2">
      <c r="A97">
        <v>47.5</v>
      </c>
      <c r="B97" s="42">
        <v>4.5999999999999996</v>
      </c>
    </row>
    <row r="98" spans="1:2" ht="15.75" customHeight="1" x14ac:dyDescent="0.2">
      <c r="A98">
        <v>48</v>
      </c>
      <c r="B98" s="42">
        <v>4.5999999999999996</v>
      </c>
    </row>
    <row r="99" spans="1:2" ht="15.75" customHeight="1" x14ac:dyDescent="0.2">
      <c r="A99">
        <v>48.5</v>
      </c>
      <c r="B99" s="42">
        <v>4.7</v>
      </c>
    </row>
    <row r="100" spans="1:2" ht="15.75" customHeight="1" x14ac:dyDescent="0.2">
      <c r="A100">
        <v>49</v>
      </c>
      <c r="B100" s="42">
        <v>4.8</v>
      </c>
    </row>
    <row r="101" spans="1:2" ht="15.75" customHeight="1" x14ac:dyDescent="0.2">
      <c r="A101">
        <v>49.5</v>
      </c>
      <c r="B101" s="42">
        <v>4.8</v>
      </c>
    </row>
    <row r="102" spans="1:2" ht="15.75" customHeight="1" x14ac:dyDescent="0.2">
      <c r="A102">
        <v>50</v>
      </c>
      <c r="B102" s="42">
        <v>4.9000000000000004</v>
      </c>
    </row>
    <row r="103" spans="1:2" ht="15.75" customHeight="1" x14ac:dyDescent="0.2">
      <c r="A103">
        <v>50.5</v>
      </c>
      <c r="B103" s="42">
        <v>4.9000000000000004</v>
      </c>
    </row>
    <row r="104" spans="1:2" ht="15.75" customHeight="1" x14ac:dyDescent="0.2">
      <c r="A104">
        <v>51</v>
      </c>
      <c r="B104" s="42">
        <v>5</v>
      </c>
    </row>
    <row r="105" spans="1:2" ht="15.75" customHeight="1" x14ac:dyDescent="0.2">
      <c r="A105">
        <v>51.5</v>
      </c>
      <c r="B105" s="42">
        <v>5</v>
      </c>
    </row>
    <row r="106" spans="1:2" ht="15.75" customHeight="1" x14ac:dyDescent="0.2">
      <c r="A106">
        <v>52</v>
      </c>
      <c r="B106" s="42">
        <v>5.0999999999999996</v>
      </c>
    </row>
    <row r="107" spans="1:2" ht="15.75" customHeight="1" x14ac:dyDescent="0.2">
      <c r="A107">
        <v>52.5</v>
      </c>
      <c r="B107" s="42">
        <v>5.0999999999999996</v>
      </c>
    </row>
    <row r="108" spans="1:2" ht="15.75" customHeight="1" x14ac:dyDescent="0.2">
      <c r="A108">
        <v>53</v>
      </c>
      <c r="B108" s="42">
        <v>5.2</v>
      </c>
    </row>
    <row r="109" spans="1:2" ht="15.75" customHeight="1" x14ac:dyDescent="0.2">
      <c r="A109">
        <v>53.5</v>
      </c>
      <c r="B109" s="42">
        <v>5.2</v>
      </c>
    </row>
    <row r="110" spans="1:2" ht="15.75" customHeight="1" x14ac:dyDescent="0.2">
      <c r="A110">
        <v>54</v>
      </c>
      <c r="B110" s="42">
        <v>5.3</v>
      </c>
    </row>
    <row r="111" spans="1:2" ht="15.75" customHeight="1" x14ac:dyDescent="0.2">
      <c r="A111">
        <v>54.5</v>
      </c>
      <c r="B111" s="42">
        <v>5.3</v>
      </c>
    </row>
    <row r="112" spans="1:2" ht="15.75" customHeight="1" x14ac:dyDescent="0.2">
      <c r="A112">
        <v>55</v>
      </c>
      <c r="B112" s="42">
        <v>5.4</v>
      </c>
    </row>
    <row r="113" spans="1:2" ht="15.75" customHeight="1" x14ac:dyDescent="0.2">
      <c r="A113">
        <v>55.5</v>
      </c>
      <c r="B113" s="42">
        <v>5.4</v>
      </c>
    </row>
    <row r="114" spans="1:2" ht="15.75" customHeight="1" x14ac:dyDescent="0.2">
      <c r="A114">
        <v>56</v>
      </c>
      <c r="B114" s="42">
        <v>5.5</v>
      </c>
    </row>
    <row r="115" spans="1:2" ht="15.75" customHeight="1" x14ac:dyDescent="0.2">
      <c r="A115">
        <v>56.5</v>
      </c>
      <c r="B115" s="42">
        <v>5.6</v>
      </c>
    </row>
    <row r="116" spans="1:2" ht="15.75" customHeight="1" x14ac:dyDescent="0.2">
      <c r="A116">
        <v>57</v>
      </c>
      <c r="B116" s="42">
        <v>5.6</v>
      </c>
    </row>
    <row r="117" spans="1:2" ht="15.75" customHeight="1" x14ac:dyDescent="0.2">
      <c r="A117">
        <v>57.5</v>
      </c>
      <c r="B117" s="42">
        <v>5.7</v>
      </c>
    </row>
    <row r="118" spans="1:2" ht="15.75" customHeight="1" x14ac:dyDescent="0.2">
      <c r="A118">
        <v>58</v>
      </c>
      <c r="B118" s="42">
        <v>5.7</v>
      </c>
    </row>
    <row r="119" spans="1:2" ht="15.75" customHeight="1" x14ac:dyDescent="0.2">
      <c r="A119">
        <v>58.5</v>
      </c>
      <c r="B119" s="42">
        <v>5.8</v>
      </c>
    </row>
    <row r="120" spans="1:2" ht="15.75" customHeight="1" x14ac:dyDescent="0.2">
      <c r="A120">
        <v>59</v>
      </c>
      <c r="B120" s="42">
        <v>5.8</v>
      </c>
    </row>
    <row r="121" spans="1:2" ht="15.75" customHeight="1" x14ac:dyDescent="0.2">
      <c r="A121">
        <v>59.5</v>
      </c>
      <c r="B121" s="42">
        <v>5.9</v>
      </c>
    </row>
    <row r="122" spans="1:2" ht="15.75" customHeight="1" x14ac:dyDescent="0.2">
      <c r="A122">
        <v>60</v>
      </c>
      <c r="B122" s="42">
        <v>5.9</v>
      </c>
    </row>
    <row r="123" spans="1:2" ht="15.75" customHeight="1" x14ac:dyDescent="0.2">
      <c r="A123">
        <v>60.5</v>
      </c>
      <c r="B123" s="42">
        <v>6</v>
      </c>
    </row>
    <row r="124" spans="1:2" ht="15.75" customHeight="1" x14ac:dyDescent="0.2">
      <c r="A124">
        <v>61</v>
      </c>
      <c r="B124" s="42">
        <v>6</v>
      </c>
    </row>
    <row r="125" spans="1:2" ht="15.75" customHeight="1" x14ac:dyDescent="0.2">
      <c r="A125">
        <v>61.5</v>
      </c>
      <c r="B125" s="42">
        <v>6.1</v>
      </c>
    </row>
    <row r="126" spans="1:2" ht="15.75" customHeight="1" x14ac:dyDescent="0.2">
      <c r="A126">
        <v>62</v>
      </c>
      <c r="B126" s="42">
        <v>6.1</v>
      </c>
    </row>
    <row r="127" spans="1:2" ht="15.75" customHeight="1" x14ac:dyDescent="0.2">
      <c r="A127">
        <v>62.5</v>
      </c>
      <c r="B127" s="42">
        <v>6.2</v>
      </c>
    </row>
    <row r="128" spans="1:2" ht="15.75" customHeight="1" x14ac:dyDescent="0.2">
      <c r="A128">
        <v>63</v>
      </c>
      <c r="B128" s="42">
        <v>6.3</v>
      </c>
    </row>
    <row r="129" spans="1:2" ht="15.75" customHeight="1" x14ac:dyDescent="0.2">
      <c r="A129">
        <v>63.5</v>
      </c>
      <c r="B129" s="42">
        <v>6.3</v>
      </c>
    </row>
    <row r="130" spans="1:2" ht="15.75" customHeight="1" x14ac:dyDescent="0.2">
      <c r="A130">
        <v>64</v>
      </c>
      <c r="B130" s="42">
        <v>6.4</v>
      </c>
    </row>
    <row r="131" spans="1:2" ht="15.75" customHeight="1" x14ac:dyDescent="0.2">
      <c r="A131">
        <v>64.5</v>
      </c>
      <c r="B131" s="42">
        <v>6.4</v>
      </c>
    </row>
    <row r="132" spans="1:2" ht="15.75" customHeight="1" x14ac:dyDescent="0.2">
      <c r="A132">
        <v>65</v>
      </c>
      <c r="B132" s="42">
        <v>6.5</v>
      </c>
    </row>
    <row r="133" spans="1:2" ht="15.75" customHeight="1" x14ac:dyDescent="0.2">
      <c r="A133">
        <v>65.5</v>
      </c>
      <c r="B133" s="42">
        <v>6.5</v>
      </c>
    </row>
    <row r="134" spans="1:2" ht="15.75" customHeight="1" x14ac:dyDescent="0.2">
      <c r="A134">
        <v>66</v>
      </c>
      <c r="B134" s="42">
        <v>6.6</v>
      </c>
    </row>
    <row r="135" spans="1:2" ht="15.75" customHeight="1" x14ac:dyDescent="0.2">
      <c r="A135">
        <v>66.5</v>
      </c>
      <c r="B135" s="42">
        <v>6.6</v>
      </c>
    </row>
    <row r="136" spans="1:2" ht="15.75" customHeight="1" x14ac:dyDescent="0.2">
      <c r="A136">
        <v>67</v>
      </c>
      <c r="B136" s="42">
        <v>6.7</v>
      </c>
    </row>
    <row r="137" spans="1:2" ht="15.75" customHeight="1" x14ac:dyDescent="0.2">
      <c r="A137">
        <v>67.5</v>
      </c>
      <c r="B137" s="42">
        <v>6.7</v>
      </c>
    </row>
    <row r="138" spans="1:2" ht="15.75" customHeight="1" x14ac:dyDescent="0.2">
      <c r="A138">
        <v>68</v>
      </c>
      <c r="B138" s="42">
        <v>6.8</v>
      </c>
    </row>
    <row r="139" spans="1:2" ht="15.75" customHeight="1" x14ac:dyDescent="0.2">
      <c r="A139">
        <v>68.5</v>
      </c>
      <c r="B139" s="42">
        <v>6.8</v>
      </c>
    </row>
    <row r="140" spans="1:2" ht="15.75" customHeight="1" x14ac:dyDescent="0.2">
      <c r="A140">
        <v>69</v>
      </c>
      <c r="B140" s="42">
        <v>6.9</v>
      </c>
    </row>
    <row r="141" spans="1:2" ht="15.75" customHeight="1" x14ac:dyDescent="0.2">
      <c r="A141">
        <v>69.5</v>
      </c>
      <c r="B141" s="42">
        <v>6.9</v>
      </c>
    </row>
    <row r="142" spans="1:2" ht="15.75" customHeight="1" x14ac:dyDescent="0.2">
      <c r="A142">
        <v>70</v>
      </c>
      <c r="B142" s="42">
        <v>7</v>
      </c>
    </row>
    <row r="143" spans="1:2" ht="15.75" customHeight="1" x14ac:dyDescent="0.2"/>
    <row r="144" spans="1:2"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5" defaultRowHeight="15" customHeight="1" x14ac:dyDescent="0.2"/>
  <cols>
    <col min="1" max="26" width="10.6640625" customWidth="1"/>
  </cols>
  <sheetData>
    <row r="1" spans="1:2" x14ac:dyDescent="0.2">
      <c r="A1" t="s">
        <v>90</v>
      </c>
      <c r="B1" t="s">
        <v>91</v>
      </c>
    </row>
    <row r="2" spans="1:2" x14ac:dyDescent="0.2">
      <c r="A2">
        <v>0</v>
      </c>
      <c r="B2" s="1">
        <v>1</v>
      </c>
    </row>
    <row r="3" spans="1:2" x14ac:dyDescent="0.2">
      <c r="A3">
        <v>1</v>
      </c>
      <c r="B3" s="1">
        <v>1.1000000000000001</v>
      </c>
    </row>
    <row r="4" spans="1:2" x14ac:dyDescent="0.2">
      <c r="A4">
        <v>2</v>
      </c>
      <c r="B4" s="1">
        <v>1.2</v>
      </c>
    </row>
    <row r="5" spans="1:2" x14ac:dyDescent="0.2">
      <c r="A5">
        <v>3</v>
      </c>
      <c r="B5" s="1">
        <v>1.3</v>
      </c>
    </row>
    <row r="6" spans="1:2" x14ac:dyDescent="0.2">
      <c r="A6">
        <v>4</v>
      </c>
      <c r="B6" s="1">
        <v>1.4</v>
      </c>
    </row>
    <row r="7" spans="1:2" x14ac:dyDescent="0.2">
      <c r="A7">
        <v>5</v>
      </c>
      <c r="B7" s="1">
        <v>1.5</v>
      </c>
    </row>
    <row r="8" spans="1:2" x14ac:dyDescent="0.2">
      <c r="A8">
        <v>6</v>
      </c>
      <c r="B8" s="1">
        <v>1.6</v>
      </c>
    </row>
    <row r="9" spans="1:2" x14ac:dyDescent="0.2">
      <c r="A9">
        <v>7</v>
      </c>
      <c r="B9" s="1">
        <v>1.7</v>
      </c>
    </row>
    <row r="10" spans="1:2" x14ac:dyDescent="0.2">
      <c r="A10">
        <v>8</v>
      </c>
      <c r="B10" s="1">
        <v>1.8</v>
      </c>
    </row>
    <row r="11" spans="1:2" x14ac:dyDescent="0.2">
      <c r="A11">
        <v>9</v>
      </c>
      <c r="B11" s="1">
        <v>1.9</v>
      </c>
    </row>
    <row r="12" spans="1:2" x14ac:dyDescent="0.2">
      <c r="A12">
        <v>10</v>
      </c>
      <c r="B12" s="1">
        <v>2</v>
      </c>
    </row>
    <row r="13" spans="1:2" x14ac:dyDescent="0.2">
      <c r="A13">
        <v>11</v>
      </c>
      <c r="B13" s="1">
        <v>2.1</v>
      </c>
    </row>
    <row r="14" spans="1:2" x14ac:dyDescent="0.2">
      <c r="A14">
        <v>12</v>
      </c>
      <c r="B14" s="1">
        <v>2.2000000000000002</v>
      </c>
    </row>
    <row r="15" spans="1:2" x14ac:dyDescent="0.2">
      <c r="A15">
        <v>13</v>
      </c>
      <c r="B15" s="1">
        <v>2.2999999999999998</v>
      </c>
    </row>
    <row r="16" spans="1:2" x14ac:dyDescent="0.2">
      <c r="A16">
        <v>14</v>
      </c>
      <c r="B16" s="1">
        <v>2.2999999999999998</v>
      </c>
    </row>
    <row r="17" spans="1:2" x14ac:dyDescent="0.2">
      <c r="A17">
        <v>15</v>
      </c>
      <c r="B17" s="1">
        <v>2.4</v>
      </c>
    </row>
    <row r="18" spans="1:2" x14ac:dyDescent="0.2">
      <c r="A18">
        <v>16</v>
      </c>
      <c r="B18" s="1">
        <v>2.5</v>
      </c>
    </row>
    <row r="19" spans="1:2" x14ac:dyDescent="0.2">
      <c r="A19">
        <v>17</v>
      </c>
      <c r="B19" s="1">
        <v>2.6</v>
      </c>
    </row>
    <row r="20" spans="1:2" x14ac:dyDescent="0.2">
      <c r="A20">
        <v>18</v>
      </c>
      <c r="B20" s="1">
        <v>2.7</v>
      </c>
    </row>
    <row r="21" spans="1:2" ht="15.75" customHeight="1" x14ac:dyDescent="0.2">
      <c r="A21">
        <v>19</v>
      </c>
      <c r="B21" s="1">
        <v>2.8</v>
      </c>
    </row>
    <row r="22" spans="1:2" ht="15.75" customHeight="1" x14ac:dyDescent="0.2">
      <c r="A22">
        <v>20</v>
      </c>
      <c r="B22" s="1">
        <v>2.9</v>
      </c>
    </row>
    <row r="23" spans="1:2" ht="15.75" customHeight="1" x14ac:dyDescent="0.2">
      <c r="A23">
        <v>21</v>
      </c>
      <c r="B23" s="1">
        <v>3</v>
      </c>
    </row>
    <row r="24" spans="1:2" ht="15.75" customHeight="1" x14ac:dyDescent="0.2">
      <c r="A24">
        <v>22</v>
      </c>
      <c r="B24" s="1">
        <v>3.1</v>
      </c>
    </row>
    <row r="25" spans="1:2" ht="15.75" customHeight="1" x14ac:dyDescent="0.2">
      <c r="A25">
        <v>23</v>
      </c>
      <c r="B25" s="1">
        <v>3.2</v>
      </c>
    </row>
    <row r="26" spans="1:2" ht="15.75" customHeight="1" x14ac:dyDescent="0.2">
      <c r="A26">
        <v>24</v>
      </c>
      <c r="B26" s="1">
        <v>3.3</v>
      </c>
    </row>
    <row r="27" spans="1:2" ht="15.75" customHeight="1" x14ac:dyDescent="0.2">
      <c r="A27">
        <v>25</v>
      </c>
      <c r="B27" s="1">
        <v>3.4</v>
      </c>
    </row>
    <row r="28" spans="1:2" ht="15.75" customHeight="1" x14ac:dyDescent="0.2">
      <c r="A28">
        <v>26</v>
      </c>
      <c r="B28" s="1">
        <v>3.5</v>
      </c>
    </row>
    <row r="29" spans="1:2" ht="15.75" customHeight="1" x14ac:dyDescent="0.2">
      <c r="A29">
        <v>27</v>
      </c>
      <c r="B29" s="1">
        <v>3.6</v>
      </c>
    </row>
    <row r="30" spans="1:2" ht="15.75" customHeight="1" x14ac:dyDescent="0.2">
      <c r="A30">
        <v>28</v>
      </c>
      <c r="B30" s="1">
        <v>3.7</v>
      </c>
    </row>
    <row r="31" spans="1:2" ht="15.75" customHeight="1" x14ac:dyDescent="0.2">
      <c r="A31">
        <v>29</v>
      </c>
      <c r="B31" s="1">
        <v>3.8</v>
      </c>
    </row>
    <row r="32" spans="1:2" ht="15.75" customHeight="1" x14ac:dyDescent="0.2">
      <c r="A32">
        <v>30</v>
      </c>
      <c r="B32" s="1">
        <v>3.9</v>
      </c>
    </row>
    <row r="33" spans="1:2" ht="15.75" customHeight="1" x14ac:dyDescent="0.2">
      <c r="A33">
        <v>31</v>
      </c>
      <c r="B33" s="1">
        <v>4</v>
      </c>
    </row>
    <row r="34" spans="1:2" ht="15.75" customHeight="1" x14ac:dyDescent="0.2">
      <c r="A34">
        <v>32</v>
      </c>
      <c r="B34" s="1">
        <v>4.0999999999999996</v>
      </c>
    </row>
    <row r="35" spans="1:2" ht="15.75" customHeight="1" x14ac:dyDescent="0.2">
      <c r="A35">
        <v>33</v>
      </c>
      <c r="B35" s="1">
        <v>4.3</v>
      </c>
    </row>
    <row r="36" spans="1:2" ht="15.75" customHeight="1" x14ac:dyDescent="0.2">
      <c r="A36">
        <v>34</v>
      </c>
      <c r="B36" s="1">
        <v>4.4000000000000004</v>
      </c>
    </row>
    <row r="37" spans="1:2" ht="15.75" customHeight="1" x14ac:dyDescent="0.2">
      <c r="A37">
        <v>35</v>
      </c>
      <c r="B37" s="1">
        <v>4.5</v>
      </c>
    </row>
    <row r="38" spans="1:2" ht="15.75" customHeight="1" x14ac:dyDescent="0.2">
      <c r="A38">
        <v>36</v>
      </c>
      <c r="B38" s="1">
        <v>4.7</v>
      </c>
    </row>
    <row r="39" spans="1:2" ht="15.75" customHeight="1" x14ac:dyDescent="0.2">
      <c r="A39">
        <v>37</v>
      </c>
      <c r="B39" s="1">
        <v>4.8</v>
      </c>
    </row>
    <row r="40" spans="1:2" ht="15.75" customHeight="1" x14ac:dyDescent="0.2">
      <c r="A40">
        <v>38</v>
      </c>
      <c r="B40" s="1">
        <v>5</v>
      </c>
    </row>
    <row r="41" spans="1:2" ht="15.75" customHeight="1" x14ac:dyDescent="0.2">
      <c r="A41">
        <v>39</v>
      </c>
      <c r="B41" s="1">
        <v>5.0999999999999996</v>
      </c>
    </row>
    <row r="42" spans="1:2" ht="15.75" customHeight="1" x14ac:dyDescent="0.2">
      <c r="A42">
        <v>40</v>
      </c>
      <c r="B42" s="1">
        <v>5.3</v>
      </c>
    </row>
    <row r="43" spans="1:2" ht="15.75" customHeight="1" x14ac:dyDescent="0.2">
      <c r="A43">
        <v>41</v>
      </c>
      <c r="B43" s="1">
        <v>5.4</v>
      </c>
    </row>
    <row r="44" spans="1:2" ht="15.75" customHeight="1" x14ac:dyDescent="0.2">
      <c r="A44">
        <v>42</v>
      </c>
      <c r="B44" s="1">
        <v>5.6</v>
      </c>
    </row>
    <row r="45" spans="1:2" ht="15.75" customHeight="1" x14ac:dyDescent="0.2">
      <c r="A45">
        <v>43</v>
      </c>
      <c r="B45" s="1">
        <v>5.7</v>
      </c>
    </row>
    <row r="46" spans="1:2" ht="15.75" customHeight="1" x14ac:dyDescent="0.2">
      <c r="A46">
        <v>44</v>
      </c>
      <c r="B46" s="1">
        <v>5.8</v>
      </c>
    </row>
    <row r="47" spans="1:2" ht="15.75" customHeight="1" x14ac:dyDescent="0.2">
      <c r="A47">
        <v>45</v>
      </c>
      <c r="B47" s="1">
        <v>6</v>
      </c>
    </row>
    <row r="48" spans="1:2" ht="15.75" customHeight="1" x14ac:dyDescent="0.2">
      <c r="A48">
        <v>46</v>
      </c>
      <c r="B48" s="1">
        <v>6.1</v>
      </c>
    </row>
    <row r="49" spans="1:2" ht="15.75" customHeight="1" x14ac:dyDescent="0.2">
      <c r="A49">
        <v>47</v>
      </c>
      <c r="B49" s="1">
        <v>6.3</v>
      </c>
    </row>
    <row r="50" spans="1:2" ht="15.75" customHeight="1" x14ac:dyDescent="0.2">
      <c r="A50">
        <v>48</v>
      </c>
      <c r="B50" s="1">
        <v>6.4</v>
      </c>
    </row>
    <row r="51" spans="1:2" ht="15.75" customHeight="1" x14ac:dyDescent="0.2">
      <c r="A51">
        <v>49</v>
      </c>
      <c r="B51" s="1">
        <v>6.6</v>
      </c>
    </row>
    <row r="52" spans="1:2" ht="15.75" customHeight="1" x14ac:dyDescent="0.2">
      <c r="A52">
        <v>50</v>
      </c>
      <c r="B52" s="1">
        <v>6.7</v>
      </c>
    </row>
    <row r="53" spans="1:2" ht="15.75" customHeight="1" x14ac:dyDescent="0.2">
      <c r="A53">
        <v>51</v>
      </c>
      <c r="B53" s="1">
        <v>6.9</v>
      </c>
    </row>
    <row r="54" spans="1:2" ht="15.75" customHeight="1" x14ac:dyDescent="0.2">
      <c r="A54">
        <v>52</v>
      </c>
      <c r="B54" s="1">
        <v>7</v>
      </c>
    </row>
    <row r="55" spans="1:2" ht="15.75" customHeight="1" x14ac:dyDescent="0.2"/>
    <row r="56" spans="1:2" ht="15.75" customHeight="1" x14ac:dyDescent="0.2"/>
    <row r="57" spans="1:2" ht="15.75" customHeight="1" x14ac:dyDescent="0.2"/>
    <row r="58" spans="1:2" ht="15.75" customHeight="1" x14ac:dyDescent="0.2"/>
    <row r="59" spans="1:2" ht="15.75" customHeight="1" x14ac:dyDescent="0.2"/>
    <row r="60" spans="1:2" ht="15.75" customHeight="1" x14ac:dyDescent="0.2"/>
    <row r="61" spans="1:2" ht="15.75" customHeight="1" x14ac:dyDescent="0.2"/>
    <row r="62" spans="1:2" ht="15.75" customHeight="1" x14ac:dyDescent="0.2"/>
    <row r="63" spans="1:2" ht="15.75" customHeight="1" x14ac:dyDescent="0.2"/>
    <row r="64" spans="1:2"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48" zoomScale="80" zoomScaleNormal="80" workbookViewId="0">
      <selection activeCell="D89" sqref="D1:D1048576"/>
    </sheetView>
  </sheetViews>
  <sheetFormatPr baseColWidth="10" defaultColWidth="14.5" defaultRowHeight="15" customHeight="1" x14ac:dyDescent="0.2"/>
  <cols>
    <col min="1" max="22" width="10.6640625" customWidth="1"/>
  </cols>
  <sheetData>
    <row r="1" spans="1:2" x14ac:dyDescent="0.2">
      <c r="A1" t="s">
        <v>11</v>
      </c>
      <c r="B1" t="s">
        <v>12</v>
      </c>
    </row>
    <row r="2" spans="1:2" x14ac:dyDescent="0.2">
      <c r="A2">
        <v>0</v>
      </c>
      <c r="B2" s="42">
        <v>1</v>
      </c>
    </row>
    <row r="3" spans="1:2" x14ac:dyDescent="0.2">
      <c r="A3">
        <v>0.5</v>
      </c>
      <c r="B3" s="42">
        <v>1.1000000000000001</v>
      </c>
    </row>
    <row r="4" spans="1:2" x14ac:dyDescent="0.2">
      <c r="A4">
        <v>1</v>
      </c>
      <c r="B4" s="42">
        <v>1.2</v>
      </c>
    </row>
    <row r="5" spans="1:2" x14ac:dyDescent="0.2">
      <c r="A5">
        <v>1.5</v>
      </c>
      <c r="B5" s="42">
        <v>1.3</v>
      </c>
    </row>
    <row r="6" spans="1:2" x14ac:dyDescent="0.2">
      <c r="A6">
        <v>2</v>
      </c>
      <c r="B6" s="42">
        <v>1.3</v>
      </c>
    </row>
    <row r="7" spans="1:2" x14ac:dyDescent="0.2">
      <c r="A7">
        <v>2.5</v>
      </c>
      <c r="B7" s="42">
        <v>1.4</v>
      </c>
    </row>
    <row r="8" spans="1:2" x14ac:dyDescent="0.2">
      <c r="A8">
        <v>3</v>
      </c>
      <c r="B8" s="42">
        <v>1.5</v>
      </c>
    </row>
    <row r="9" spans="1:2" x14ac:dyDescent="0.2">
      <c r="A9">
        <v>3.5</v>
      </c>
      <c r="B9" s="42">
        <v>1.6</v>
      </c>
    </row>
    <row r="10" spans="1:2" x14ac:dyDescent="0.2">
      <c r="A10">
        <v>4</v>
      </c>
      <c r="B10" s="42">
        <v>1.7</v>
      </c>
    </row>
    <row r="11" spans="1:2" x14ac:dyDescent="0.2">
      <c r="A11">
        <v>4.5</v>
      </c>
      <c r="B11" s="42">
        <v>1.8</v>
      </c>
    </row>
    <row r="12" spans="1:2" x14ac:dyDescent="0.2">
      <c r="A12">
        <v>5</v>
      </c>
      <c r="B12" s="42">
        <v>1.8</v>
      </c>
    </row>
    <row r="13" spans="1:2" x14ac:dyDescent="0.2">
      <c r="A13">
        <v>5.5</v>
      </c>
      <c r="B13" s="42">
        <v>1.9</v>
      </c>
    </row>
    <row r="14" spans="1:2" x14ac:dyDescent="0.2">
      <c r="A14">
        <v>6</v>
      </c>
      <c r="B14" s="42">
        <v>2</v>
      </c>
    </row>
    <row r="15" spans="1:2" x14ac:dyDescent="0.2">
      <c r="A15">
        <v>6.5</v>
      </c>
      <c r="B15" s="42">
        <v>2.1</v>
      </c>
    </row>
    <row r="16" spans="1:2" x14ac:dyDescent="0.2">
      <c r="A16">
        <v>7</v>
      </c>
      <c r="B16" s="42">
        <v>2.2000000000000002</v>
      </c>
    </row>
    <row r="17" spans="1:2" x14ac:dyDescent="0.2">
      <c r="A17">
        <v>7.5</v>
      </c>
      <c r="B17" s="42">
        <v>2.2999999999999998</v>
      </c>
    </row>
    <row r="18" spans="1:2" x14ac:dyDescent="0.2">
      <c r="A18">
        <v>8</v>
      </c>
      <c r="B18" s="42">
        <v>2.2999999999999998</v>
      </c>
    </row>
    <row r="19" spans="1:2" x14ac:dyDescent="0.2">
      <c r="A19">
        <v>8.5</v>
      </c>
      <c r="B19" s="42">
        <v>2.4</v>
      </c>
    </row>
    <row r="20" spans="1:2" x14ac:dyDescent="0.2">
      <c r="A20">
        <v>9</v>
      </c>
      <c r="B20" s="42">
        <v>2.5</v>
      </c>
    </row>
    <row r="21" spans="1:2" ht="15.75" customHeight="1" x14ac:dyDescent="0.2">
      <c r="A21">
        <v>9.5</v>
      </c>
      <c r="B21" s="42">
        <v>2.6</v>
      </c>
    </row>
    <row r="22" spans="1:2" ht="15.75" customHeight="1" x14ac:dyDescent="0.2">
      <c r="A22">
        <v>10</v>
      </c>
      <c r="B22" s="42">
        <v>2.7</v>
      </c>
    </row>
    <row r="23" spans="1:2" ht="15.75" customHeight="1" x14ac:dyDescent="0.2">
      <c r="A23">
        <v>10.5</v>
      </c>
      <c r="B23" s="42">
        <v>2.8</v>
      </c>
    </row>
    <row r="24" spans="1:2" ht="15.75" customHeight="1" x14ac:dyDescent="0.2">
      <c r="A24">
        <v>11</v>
      </c>
      <c r="B24" s="42">
        <v>2.8</v>
      </c>
    </row>
    <row r="25" spans="1:2" ht="15.75" customHeight="1" x14ac:dyDescent="0.2">
      <c r="A25">
        <v>11.5</v>
      </c>
      <c r="B25" s="42">
        <v>2.9</v>
      </c>
    </row>
    <row r="26" spans="1:2" ht="15.75" customHeight="1" x14ac:dyDescent="0.2">
      <c r="A26">
        <v>12</v>
      </c>
      <c r="B26" s="42">
        <v>3</v>
      </c>
    </row>
    <row r="27" spans="1:2" ht="15.75" customHeight="1" x14ac:dyDescent="0.2">
      <c r="A27">
        <v>12.5</v>
      </c>
      <c r="B27" s="42">
        <v>3.1</v>
      </c>
    </row>
    <row r="28" spans="1:2" ht="15.75" customHeight="1" x14ac:dyDescent="0.2">
      <c r="A28">
        <v>13</v>
      </c>
      <c r="B28" s="42">
        <v>3.2</v>
      </c>
    </row>
    <row r="29" spans="1:2" ht="15.75" customHeight="1" x14ac:dyDescent="0.2">
      <c r="A29">
        <v>13.5</v>
      </c>
      <c r="B29" s="42">
        <v>3.3</v>
      </c>
    </row>
    <row r="30" spans="1:2" ht="15.75" customHeight="1" x14ac:dyDescent="0.2">
      <c r="A30">
        <v>14</v>
      </c>
      <c r="B30" s="42">
        <v>3.3</v>
      </c>
    </row>
    <row r="31" spans="1:2" ht="15.75" customHeight="1" x14ac:dyDescent="0.2">
      <c r="A31">
        <v>14.5</v>
      </c>
      <c r="B31" s="42">
        <v>3.4</v>
      </c>
    </row>
    <row r="32" spans="1:2" ht="15.75" customHeight="1" x14ac:dyDescent="0.2">
      <c r="A32">
        <v>15</v>
      </c>
      <c r="B32" s="42">
        <v>3.5</v>
      </c>
    </row>
    <row r="33" spans="1:2" ht="15.75" customHeight="1" x14ac:dyDescent="0.2">
      <c r="A33">
        <v>15.5</v>
      </c>
      <c r="B33" s="42">
        <v>3.6</v>
      </c>
    </row>
    <row r="34" spans="1:2" ht="15.75" customHeight="1" x14ac:dyDescent="0.2">
      <c r="A34">
        <v>16</v>
      </c>
      <c r="B34" s="42">
        <v>3.7</v>
      </c>
    </row>
    <row r="35" spans="1:2" ht="15.75" customHeight="1" x14ac:dyDescent="0.2">
      <c r="A35">
        <v>16.5</v>
      </c>
      <c r="B35" s="42">
        <v>3.8</v>
      </c>
    </row>
    <row r="36" spans="1:2" ht="15.75" customHeight="1" x14ac:dyDescent="0.2">
      <c r="A36">
        <v>17</v>
      </c>
      <c r="B36" s="42">
        <v>3.8</v>
      </c>
    </row>
    <row r="37" spans="1:2" ht="15.75" customHeight="1" x14ac:dyDescent="0.2">
      <c r="A37">
        <v>17.5</v>
      </c>
      <c r="B37" s="42">
        <v>3.9</v>
      </c>
    </row>
    <row r="38" spans="1:2" ht="15.75" customHeight="1" x14ac:dyDescent="0.2">
      <c r="A38">
        <v>18</v>
      </c>
      <c r="B38" s="42">
        <v>4</v>
      </c>
    </row>
    <row r="39" spans="1:2" ht="15.75" customHeight="1" x14ac:dyDescent="0.2">
      <c r="A39">
        <v>18.5</v>
      </c>
      <c r="B39" s="42">
        <v>4.0999999999999996</v>
      </c>
    </row>
    <row r="40" spans="1:2" ht="15.75" customHeight="1" x14ac:dyDescent="0.2">
      <c r="A40">
        <v>19</v>
      </c>
      <c r="B40" s="42">
        <v>4.3</v>
      </c>
    </row>
    <row r="41" spans="1:2" ht="15.75" customHeight="1" x14ac:dyDescent="0.2">
      <c r="A41">
        <v>19.5</v>
      </c>
      <c r="B41" s="42">
        <v>4.4000000000000004</v>
      </c>
    </row>
    <row r="42" spans="1:2" ht="15.75" customHeight="1" x14ac:dyDescent="0.2">
      <c r="A42">
        <v>20</v>
      </c>
      <c r="B42" s="42">
        <v>4.5</v>
      </c>
    </row>
    <row r="43" spans="1:2" ht="15.75" customHeight="1" x14ac:dyDescent="0.2">
      <c r="A43">
        <v>20.5</v>
      </c>
      <c r="B43" s="42">
        <v>4.5999999999999996</v>
      </c>
    </row>
    <row r="44" spans="1:2" ht="15.75" customHeight="1" x14ac:dyDescent="0.2">
      <c r="A44">
        <v>21</v>
      </c>
      <c r="B44" s="42">
        <v>4.8</v>
      </c>
    </row>
    <row r="45" spans="1:2" ht="15.75" customHeight="1" x14ac:dyDescent="0.2">
      <c r="A45">
        <v>21.5</v>
      </c>
      <c r="B45" s="42">
        <v>4.9000000000000004</v>
      </c>
    </row>
    <row r="46" spans="1:2" ht="15.75" customHeight="1" x14ac:dyDescent="0.2">
      <c r="A46">
        <v>22</v>
      </c>
      <c r="B46" s="42">
        <v>5</v>
      </c>
    </row>
    <row r="47" spans="1:2" ht="15.75" customHeight="1" x14ac:dyDescent="0.2">
      <c r="A47">
        <v>22.5</v>
      </c>
      <c r="B47" s="42">
        <v>5.0999999999999996</v>
      </c>
    </row>
    <row r="48" spans="1:2" ht="15.75" customHeight="1" x14ac:dyDescent="0.2">
      <c r="A48">
        <v>23</v>
      </c>
      <c r="B48" s="42">
        <v>5.3</v>
      </c>
    </row>
    <row r="49" spans="1:2" ht="15.75" customHeight="1" x14ac:dyDescent="0.2">
      <c r="A49">
        <v>23.5</v>
      </c>
      <c r="B49" s="42">
        <v>5.4</v>
      </c>
    </row>
    <row r="50" spans="1:2" ht="15.75" customHeight="1" x14ac:dyDescent="0.2">
      <c r="A50">
        <v>24</v>
      </c>
      <c r="B50" s="42">
        <v>5.5</v>
      </c>
    </row>
    <row r="51" spans="1:2" ht="15.75" customHeight="1" x14ac:dyDescent="0.2">
      <c r="A51">
        <v>24.5</v>
      </c>
      <c r="B51" s="42">
        <v>5.6</v>
      </c>
    </row>
    <row r="52" spans="1:2" ht="15.75" customHeight="1" x14ac:dyDescent="0.2">
      <c r="A52">
        <v>25</v>
      </c>
      <c r="B52" s="42">
        <v>5.8</v>
      </c>
    </row>
    <row r="53" spans="1:2" ht="15.75" customHeight="1" x14ac:dyDescent="0.2">
      <c r="A53">
        <v>25.5</v>
      </c>
      <c r="B53" s="42">
        <v>5.9</v>
      </c>
    </row>
    <row r="54" spans="1:2" ht="15.75" customHeight="1" x14ac:dyDescent="0.2">
      <c r="A54">
        <v>26</v>
      </c>
      <c r="B54" s="42">
        <v>6</v>
      </c>
    </row>
    <row r="55" spans="1:2" ht="15.75" customHeight="1" x14ac:dyDescent="0.2">
      <c r="A55">
        <v>26.5</v>
      </c>
      <c r="B55" s="42">
        <v>6.1</v>
      </c>
    </row>
    <row r="56" spans="1:2" ht="15.75" customHeight="1" x14ac:dyDescent="0.2">
      <c r="A56">
        <v>27</v>
      </c>
      <c r="B56" s="42">
        <v>6.3</v>
      </c>
    </row>
    <row r="57" spans="1:2" ht="15.75" customHeight="1" x14ac:dyDescent="0.2">
      <c r="A57">
        <v>27.5</v>
      </c>
      <c r="B57" s="42">
        <v>6.4</v>
      </c>
    </row>
    <row r="58" spans="1:2" ht="15.75" customHeight="1" x14ac:dyDescent="0.2">
      <c r="A58">
        <v>28</v>
      </c>
      <c r="B58" s="42">
        <v>6.5</v>
      </c>
    </row>
    <row r="59" spans="1:2" ht="15.75" customHeight="1" x14ac:dyDescent="0.2">
      <c r="A59">
        <v>28.5</v>
      </c>
      <c r="B59" s="42">
        <v>6.6</v>
      </c>
    </row>
    <row r="60" spans="1:2" ht="15.75" customHeight="1" x14ac:dyDescent="0.2">
      <c r="A60">
        <v>29</v>
      </c>
      <c r="B60" s="42">
        <v>6.8</v>
      </c>
    </row>
    <row r="61" spans="1:2" ht="15.75" customHeight="1" x14ac:dyDescent="0.2">
      <c r="A61">
        <v>29.5</v>
      </c>
      <c r="B61" s="42">
        <v>6.9</v>
      </c>
    </row>
    <row r="62" spans="1:2" ht="15.75" customHeight="1" x14ac:dyDescent="0.2">
      <c r="A62">
        <v>30</v>
      </c>
      <c r="B62" s="42">
        <v>7</v>
      </c>
    </row>
    <row r="63" spans="1:2" ht="15.75" customHeight="1" x14ac:dyDescent="0.2"/>
    <row r="64" spans="1:2"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5" defaultRowHeight="15" customHeight="1" x14ac:dyDescent="0.2"/>
  <cols>
    <col min="1" max="25" width="10.6640625" customWidth="1"/>
  </cols>
  <sheetData>
    <row r="1" spans="1:5" ht="16" x14ac:dyDescent="0.2">
      <c r="A1" s="79" t="s">
        <v>92</v>
      </c>
      <c r="B1" s="6" t="s">
        <v>11</v>
      </c>
      <c r="C1" s="7"/>
      <c r="D1" s="7"/>
      <c r="E1" s="8"/>
    </row>
    <row r="2" spans="1:5" ht="49" thickBot="1" x14ac:dyDescent="0.25">
      <c r="A2" s="80"/>
      <c r="B2" s="9" t="s">
        <v>7</v>
      </c>
      <c r="C2" s="10" t="s">
        <v>8</v>
      </c>
      <c r="D2" s="10" t="s">
        <v>93</v>
      </c>
      <c r="E2" s="46" t="s">
        <v>10</v>
      </c>
    </row>
    <row r="3" spans="1:5" ht="33" thickBot="1" x14ac:dyDescent="0.25">
      <c r="A3" s="11" t="s">
        <v>94</v>
      </c>
      <c r="B3" s="12">
        <v>4</v>
      </c>
      <c r="C3" s="12">
        <v>3</v>
      </c>
      <c r="D3" s="12">
        <v>2</v>
      </c>
      <c r="E3" s="12">
        <v>0</v>
      </c>
    </row>
    <row r="4" spans="1:5" ht="16" thickBot="1" x14ac:dyDescent="0.25">
      <c r="A4" s="11"/>
      <c r="B4" s="12"/>
      <c r="C4" s="12"/>
      <c r="D4" s="12"/>
      <c r="E4" s="12"/>
    </row>
    <row r="5" spans="1:5" ht="16" thickBot="1" x14ac:dyDescent="0.25">
      <c r="A5" s="11"/>
      <c r="B5" s="12"/>
      <c r="C5" s="12"/>
      <c r="D5" s="12"/>
      <c r="E5" s="12"/>
    </row>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EVALUACION1</vt:lpstr>
      <vt:lpstr>RUBRICA</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Gerardo Galan Cruz</dc:creator>
  <cp:keywords/>
  <dc:description/>
  <cp:lastModifiedBy>Mallén González G</cp:lastModifiedBy>
  <cp:revision/>
  <dcterms:created xsi:type="dcterms:W3CDTF">2023-08-07T04:08:01Z</dcterms:created>
  <dcterms:modified xsi:type="dcterms:W3CDTF">2025-09-28T22:23:23Z</dcterms:modified>
  <cp:category/>
  <cp:contentStatus/>
</cp:coreProperties>
</file>